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tables/table5.xml" ContentType="application/vnd.openxmlformats-officedocument.spreadsheetml.tab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5.xml" ContentType="application/vnd.openxmlformats-officedocument.drawing+xml"/>
  <Override PartName="/xl/tables/table6.xml" ContentType="application/vnd.openxmlformats-officedocument.spreadsheetml.tab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6.xml" ContentType="application/vnd.openxmlformats-officedocument.drawing+xml"/>
  <Override PartName="/xl/tables/table7.xml" ContentType="application/vnd.openxmlformats-officedocument.spreadsheetml.tab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BCS\CFS ECTA\Measures\New\"/>
    </mc:Choice>
  </mc:AlternateContent>
  <bookViews>
    <workbookView xWindow="0" yWindow="0" windowWidth="28800" windowHeight="13125"/>
  </bookViews>
  <sheets>
    <sheet name="Intro" sheetId="10" r:id="rId1"/>
    <sheet name="Summary" sheetId="7" r:id="rId2"/>
    <sheet name="A1" sheetId="1" r:id="rId3"/>
    <sheet name="A2" sheetId="2" r:id="rId4"/>
    <sheet name="A3" sheetId="3" r:id="rId5"/>
    <sheet name="A4" sheetId="4" r:id="rId6"/>
    <sheet name="A5" sheetId="5" r:id="rId7"/>
    <sheet name="A6" sheetId="9"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7" l="1"/>
  <c r="B21" i="7" s="1"/>
  <c r="K9" i="7"/>
  <c r="L9" i="7" s="1"/>
  <c r="J9" i="7"/>
  <c r="M8" i="7"/>
  <c r="K8" i="7"/>
  <c r="L8" i="7" s="1"/>
  <c r="J8" i="7"/>
  <c r="M7" i="7"/>
  <c r="K7" i="7"/>
  <c r="L7" i="7" s="1"/>
  <c r="J7" i="7"/>
  <c r="M6" i="7"/>
  <c r="B27" i="7" s="1"/>
  <c r="K6" i="7"/>
  <c r="L6" i="7" s="1"/>
  <c r="J6" i="7"/>
  <c r="M5" i="7"/>
  <c r="K5" i="7"/>
  <c r="L5" i="7" s="1"/>
  <c r="J5" i="7"/>
  <c r="M4" i="7"/>
  <c r="K4" i="7"/>
  <c r="L4" i="7" s="1"/>
  <c r="J4" i="7"/>
  <c r="B26" i="7" l="1"/>
  <c r="B25" i="7"/>
  <c r="B29" i="7"/>
  <c r="B17" i="7"/>
  <c r="B19" i="7"/>
  <c r="B16" i="7"/>
  <c r="B20" i="7"/>
  <c r="B28" i="7"/>
  <c r="B18" i="7"/>
  <c r="B12" i="7"/>
  <c r="B30" i="7"/>
  <c r="B7" i="7"/>
  <c r="B11" i="7"/>
  <c r="B8" i="7"/>
  <c r="B9" i="7"/>
  <c r="B10" i="7"/>
  <c r="C14" i="7"/>
  <c r="C23" i="7"/>
  <c r="C5" i="7"/>
  <c r="C3" i="7" l="1"/>
  <c r="D14" i="7" s="1"/>
  <c r="D23" i="7" l="1"/>
  <c r="D5" i="7"/>
</calcChain>
</file>

<file path=xl/sharedStrings.xml><?xml version="1.0" encoding="utf-8"?>
<sst xmlns="http://schemas.openxmlformats.org/spreadsheetml/2006/main" count="93" uniqueCount="35">
  <si>
    <t>Session Date</t>
  </si>
  <si>
    <t>Teacher ID:</t>
  </si>
  <si>
    <t>Child ID:</t>
  </si>
  <si>
    <t>Activity:</t>
  </si>
  <si>
    <t>Overall Engagement</t>
  </si>
  <si>
    <t>Adults</t>
  </si>
  <si>
    <t>Peers</t>
  </si>
  <si>
    <t>Materials</t>
  </si>
  <si>
    <t>Complexity</t>
  </si>
  <si>
    <t>A</t>
  </si>
  <si>
    <t>A1</t>
  </si>
  <si>
    <t>Circle</t>
  </si>
  <si>
    <t>Arrival</t>
  </si>
  <si>
    <t>A3</t>
  </si>
  <si>
    <t>A2</t>
  </si>
  <si>
    <t>A4</t>
  </si>
  <si>
    <t>Small Group</t>
  </si>
  <si>
    <t>A5</t>
  </si>
  <si>
    <t>Trend by Child</t>
  </si>
  <si>
    <t>A6</t>
  </si>
  <si>
    <t>Child ID</t>
  </si>
  <si>
    <t>Slope</t>
  </si>
  <si>
    <t>Trend</t>
  </si>
  <si>
    <t># of Data Points</t>
  </si>
  <si>
    <t>STARE Summary</t>
  </si>
  <si>
    <t>Total #</t>
  </si>
  <si>
    <t>Percentage</t>
  </si>
  <si>
    <r>
      <t xml:space="preserve">Children w/ </t>
    </r>
    <r>
      <rPr>
        <sz val="11"/>
        <color theme="9"/>
        <rFont val="Calibri"/>
        <family val="2"/>
        <scheme val="minor"/>
      </rPr>
      <t>positive</t>
    </r>
    <r>
      <rPr>
        <sz val="11"/>
        <color theme="1"/>
        <rFont val="Calibri"/>
        <family val="2"/>
        <scheme val="minor"/>
      </rPr>
      <t xml:space="preserve"> trend in overall engagement w/ 5 or more data points:</t>
    </r>
  </si>
  <si>
    <r>
      <t xml:space="preserve">Children w/ </t>
    </r>
    <r>
      <rPr>
        <sz val="11"/>
        <color rgb="FFFF0000"/>
        <rFont val="Calibri"/>
        <family val="2"/>
        <scheme val="minor"/>
      </rPr>
      <t>negative</t>
    </r>
    <r>
      <rPr>
        <sz val="11"/>
        <color theme="1"/>
        <rFont val="Calibri"/>
        <family val="2"/>
        <scheme val="minor"/>
      </rPr>
      <t xml:space="preserve"> trend in overall engagement w/ 5 or more data points:</t>
    </r>
  </si>
  <si>
    <r>
      <t xml:space="preserve">Children w/ </t>
    </r>
    <r>
      <rPr>
        <sz val="11"/>
        <color rgb="FF0070C0"/>
        <rFont val="Calibri"/>
        <family val="2"/>
        <scheme val="minor"/>
      </rPr>
      <t xml:space="preserve">no change </t>
    </r>
    <r>
      <rPr>
        <sz val="11"/>
        <color theme="1"/>
        <rFont val="Calibri"/>
        <family val="2"/>
        <scheme val="minor"/>
      </rPr>
      <t>in engagement w/ 5 or more data points:</t>
    </r>
  </si>
  <si>
    <t>Total # of Children w/ 5 or more data points:</t>
  </si>
  <si>
    <t>Child IDs:</t>
  </si>
  <si>
    <r>
      <t xml:space="preserve">The Scale for Teachers’ Assessment of Routines Engagement (McWilliam, 2000) is a tool that may be used to quickly evaluate a child’s engagement in classroom activities. It provides information on who the child was engaged with and the complexity or quality of engagement. In Reaching Potentials through Recommended Practices (RP²), the focus of using DEC Recommended Practices (RP) is to influence child engagement in learning opportunities so that desired child outcomes are achieved. STARE offers teachers a way to examine child engagement over time and in response to planned interventions and supports (i.e., use of RPs).
We recommend that STARE is used in the following manner:
Coaching Teachers to use RP
 1. When teachers are receiving coaching on the implementation of RPs, the use of the STARE by the coach and teacher can be helpful.  Both the coach and teacher can complete the STARE on a focus child (i.e., child who needs engagement supports) within a target activity. Reflection on the observation and comparison of scores can support action planning for strategies to use with the focus child and provide progress monitoring data related to child response to the strategies used to promote engagement.
2. If coaching is occurring with frequency and the teacher is in the early stages of learning how to use RPs and the STARE, we recommend that coaches chart the STARE data they collect on the spreadsheet. This will allow for an examination of the child’s progress and provide data for reflection, feedback, and action planning.  In addition, it will help guide teachers in their understanding of how to use the STARE and evaluate engagement.
Teacher use of STARE for progress monitoring
1. As teachers become more proficient in their use of RPs and STARE, they might consider routinely using the STARE for children who are struggling with engagement.  STARE is easy to complete and the spreadsheet will automatically display a trend line for the teacher. 
2. The teacher might identify a child who needs additional support, use the STARE to understand patterns of engagement (i.e., charting data on the spreadsheet), and then design an intervention or additional supports using RPs.  The teacher would continue to use STARE for progress monitoring and collect data until the child is responding consistently and at the desired level of engagement.
McWilliam, R.A. (2000). </t>
    </r>
    <r>
      <rPr>
        <i/>
        <sz val="11"/>
        <color theme="1"/>
        <rFont val="Calibri"/>
        <family val="2"/>
        <scheme val="minor"/>
      </rPr>
      <t>Scale for Teachers’ Assessment of Routines Engagement (STARE).</t>
    </r>
    <r>
      <rPr>
        <sz val="11"/>
        <color theme="1"/>
        <rFont val="Calibri"/>
        <family val="2"/>
        <scheme val="minor"/>
      </rPr>
      <t xml:space="preserve"> Chapel Hill:  Frank Porter Graham Child Development Center, University of North Carolina at Chapel Hill.
</t>
    </r>
  </si>
  <si>
    <t xml:space="preserve"> </t>
  </si>
  <si>
    <t>Centers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</si>
</sst>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u/>
      <sz val="11"/>
      <color theme="10"/>
      <name val="Calibri"/>
      <family val="2"/>
      <scheme val="minor"/>
    </font>
    <font>
      <sz val="11"/>
      <color theme="9"/>
      <name val="Calibri"/>
      <family val="2"/>
      <scheme val="minor"/>
    </font>
    <font>
      <sz val="11"/>
      <color rgb="FF0070C0"/>
      <name val="Calibri"/>
      <family val="2"/>
      <scheme val="minor"/>
    </font>
    <font>
      <b/>
      <sz val="14"/>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theme="4" tint="0.59999389629810485"/>
        <bgColor indexed="65"/>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6">
    <xf numFmtId="0" fontId="0" fillId="0" borderId="0"/>
    <xf numFmtId="9" fontId="1" fillId="0" borderId="0" applyFon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1" fillId="7" borderId="0" applyNumberFormat="0" applyBorder="0" applyAlignment="0" applyProtection="0"/>
    <xf numFmtId="0" fontId="7" fillId="0" borderId="0" applyNumberFormat="0" applyFill="0" applyBorder="0" applyAlignment="0" applyProtection="0"/>
  </cellStyleXfs>
  <cellXfs count="34">
    <xf numFmtId="0" fontId="0" fillId="0" borderId="0" xfId="0"/>
    <xf numFmtId="0" fontId="0" fillId="2" borderId="1" xfId="0" applyFill="1" applyBorder="1"/>
    <xf numFmtId="0" fontId="0" fillId="2" borderId="2" xfId="0" applyFill="1" applyBorder="1"/>
    <xf numFmtId="14" fontId="0" fillId="0" borderId="0" xfId="0" applyNumberFormat="1"/>
    <xf numFmtId="14" fontId="0" fillId="0" borderId="0" xfId="0" applyNumberFormat="1" applyAlignment="1">
      <alignment horizontal="left"/>
    </xf>
    <xf numFmtId="0" fontId="0" fillId="0" borderId="0" xfId="0" applyAlignment="1">
      <alignment horizontal="center"/>
    </xf>
    <xf numFmtId="0" fontId="2" fillId="0" borderId="0" xfId="0" applyFont="1" applyAlignment="1">
      <alignment horizontal="center"/>
    </xf>
    <xf numFmtId="0" fontId="4" fillId="0" borderId="0" xfId="0" applyFont="1"/>
    <xf numFmtId="0" fontId="4" fillId="0" borderId="0" xfId="0" applyFont="1" applyAlignment="1">
      <alignment horizontal="center"/>
    </xf>
    <xf numFmtId="1" fontId="4" fillId="0" borderId="0" xfId="0" applyNumberFormat="1" applyFont="1" applyAlignment="1">
      <alignment horizontal="center"/>
    </xf>
    <xf numFmtId="164" fontId="0" fillId="0" borderId="0" xfId="0" applyNumberFormat="1" applyAlignment="1">
      <alignment horizontal="left"/>
    </xf>
    <xf numFmtId="0" fontId="0" fillId="0" borderId="4" xfId="0" applyBorder="1"/>
    <xf numFmtId="0" fontId="0" fillId="0" borderId="0" xfId="0" applyBorder="1" applyAlignment="1">
      <alignment horizontal="center"/>
    </xf>
    <xf numFmtId="9" fontId="0" fillId="0" borderId="5" xfId="1" applyFont="1" applyBorder="1" applyAlignment="1">
      <alignment horizontal="center"/>
    </xf>
    <xf numFmtId="0" fontId="0" fillId="0" borderId="7" xfId="0" applyBorder="1"/>
    <xf numFmtId="0" fontId="0" fillId="0" borderId="0" xfId="0" applyBorder="1"/>
    <xf numFmtId="0" fontId="3" fillId="3" borderId="9" xfId="0" applyFont="1" applyFill="1" applyBorder="1" applyAlignment="1">
      <alignment horizontal="center"/>
    </xf>
    <xf numFmtId="0" fontId="0" fillId="0" borderId="10" xfId="0" applyBorder="1" applyAlignment="1">
      <alignment horizontal="center"/>
    </xf>
    <xf numFmtId="0" fontId="0" fillId="0" borderId="5" xfId="0" applyBorder="1"/>
    <xf numFmtId="0" fontId="0" fillId="3" borderId="11" xfId="0" applyFill="1" applyBorder="1"/>
    <xf numFmtId="0" fontId="3" fillId="3" borderId="12" xfId="0" applyFont="1" applyFill="1" applyBorder="1" applyAlignment="1">
      <alignment horizontal="center"/>
    </xf>
    <xf numFmtId="9" fontId="0" fillId="0" borderId="13" xfId="1" applyFont="1" applyBorder="1" applyAlignment="1">
      <alignment horizontal="center"/>
    </xf>
    <xf numFmtId="0" fontId="5" fillId="5" borderId="11" xfId="2" applyBorder="1" applyAlignment="1">
      <alignment horizontal="center"/>
    </xf>
    <xf numFmtId="0" fontId="0" fillId="0" borderId="1" xfId="0" applyBorder="1"/>
    <xf numFmtId="0" fontId="6" fillId="6" borderId="11" xfId="3" applyBorder="1" applyAlignment="1">
      <alignment horizontal="center"/>
    </xf>
    <xf numFmtId="0" fontId="0" fillId="0" borderId="5" xfId="0" applyBorder="1" applyAlignment="1">
      <alignment horizontal="center"/>
    </xf>
    <xf numFmtId="0" fontId="0" fillId="7" borderId="11" xfId="4" applyFont="1" applyBorder="1" applyAlignment="1">
      <alignment horizontal="center"/>
    </xf>
    <xf numFmtId="0" fontId="0" fillId="0" borderId="0" xfId="0" applyAlignment="1">
      <alignment horizontal="left" vertical="center" wrapText="1"/>
    </xf>
    <xf numFmtId="0" fontId="3" fillId="4" borderId="0" xfId="0" applyFont="1" applyFill="1" applyAlignment="1">
      <alignment horizontal="center"/>
    </xf>
    <xf numFmtId="0" fontId="10" fillId="4" borderId="8"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7" fillId="0" borderId="4" xfId="5" applyBorder="1" applyAlignment="1" applyProtection="1">
      <alignment horizontal="center"/>
      <protection locked="0"/>
    </xf>
    <xf numFmtId="0" fontId="7" fillId="0" borderId="6" xfId="5" applyBorder="1" applyAlignment="1" applyProtection="1">
      <alignment horizontal="center"/>
      <protection locked="0"/>
    </xf>
  </cellXfs>
  <cellStyles count="6">
    <cellStyle name="40% - Accent1" xfId="4" builtinId="31"/>
    <cellStyle name="Bad" xfId="3" builtinId="27"/>
    <cellStyle name="Good" xfId="2" builtinId="26"/>
    <cellStyle name="Hyperlink" xfId="5" builtinId="8"/>
    <cellStyle name="Normal" xfId="0" builtinId="0"/>
    <cellStyle name="Percent" xfId="1" builtinId="5"/>
  </cellStyles>
  <dxfs count="42">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m/d/yy;@"/>
      <alignment horizontal="left" vertical="bottom" textRotation="0" wrapText="0" indent="0" justifyLastLine="0" shrinkToFit="0" readingOrder="0"/>
    </dxf>
    <dxf>
      <font>
        <strike val="0"/>
        <outline val="0"/>
        <shadow val="0"/>
        <u val="none"/>
        <vertAlign val="baseline"/>
        <sz val="11"/>
        <color auto="1"/>
        <name val="Calibri"/>
        <scheme val="minor"/>
      </font>
      <numFmt numFmtId="1" formatCode="0"/>
      <alignment horizontal="center" vertical="bottom" textRotation="0" wrapText="0" indent="0" justifyLastLine="0" shrinkToFit="0" readingOrder="0"/>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s>
  <tableStyles count="0" defaultTableStyle="TableStyleMedium2" defaultPivotStyle="PivotStyleLight16"/>
  <colors>
    <mruColors>
      <color rgb="FFDDBE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'A1'!$A$6:$A$14</c:f>
              <c:numCache>
                <c:formatCode>m/d/yy;@</c:formatCode>
                <c:ptCount val="9"/>
                <c:pt idx="0">
                  <c:v>42374</c:v>
                </c:pt>
                <c:pt idx="1">
                  <c:v>42379</c:v>
                </c:pt>
                <c:pt idx="2">
                  <c:v>42384</c:v>
                </c:pt>
                <c:pt idx="3">
                  <c:v>42389</c:v>
                </c:pt>
                <c:pt idx="4">
                  <c:v>42394</c:v>
                </c:pt>
                <c:pt idx="5">
                  <c:v>42399</c:v>
                </c:pt>
                <c:pt idx="6">
                  <c:v>42405</c:v>
                </c:pt>
                <c:pt idx="7">
                  <c:v>42410</c:v>
                </c:pt>
                <c:pt idx="8">
                  <c:v>42415</c:v>
                </c:pt>
              </c:numCache>
            </c:numRef>
          </c:cat>
          <c:val>
            <c:numRef>
              <c:f>'A1'!$C$6:$C$14</c:f>
              <c:numCache>
                <c:formatCode>General</c:formatCode>
                <c:ptCount val="9"/>
                <c:pt idx="0">
                  <c:v>2</c:v>
                </c:pt>
                <c:pt idx="1">
                  <c:v>3</c:v>
                </c:pt>
                <c:pt idx="2">
                  <c:v>2</c:v>
                </c:pt>
                <c:pt idx="3">
                  <c:v>3</c:v>
                </c:pt>
                <c:pt idx="4">
                  <c:v>3</c:v>
                </c:pt>
                <c:pt idx="5">
                  <c:v>3</c:v>
                </c:pt>
                <c:pt idx="6">
                  <c:v>4</c:v>
                </c:pt>
                <c:pt idx="7">
                  <c:v>4</c:v>
                </c:pt>
                <c:pt idx="8">
                  <c:v>3</c:v>
                </c:pt>
              </c:numCache>
            </c:numRef>
          </c:val>
          <c:smooth val="0"/>
        </c:ser>
        <c:dLbls>
          <c:showLegendKey val="0"/>
          <c:showVal val="0"/>
          <c:showCatName val="0"/>
          <c:showSerName val="0"/>
          <c:showPercent val="0"/>
          <c:showBubbleSize val="0"/>
        </c:dLbls>
        <c:marker val="1"/>
        <c:smooth val="0"/>
        <c:axId val="243478592"/>
        <c:axId val="242025120"/>
      </c:lineChart>
      <c:catAx>
        <c:axId val="24347859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25120"/>
        <c:crosses val="autoZero"/>
        <c:auto val="0"/>
        <c:lblAlgn val="ctr"/>
        <c:lblOffset val="100"/>
        <c:noMultiLvlLbl val="0"/>
      </c:catAx>
      <c:valAx>
        <c:axId val="24202512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47859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a:t>
            </a:r>
            <a:r>
              <a:rPr lang="en-US" baseline="0"/>
              <a:t> of Activity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'A2'!$A$6:$A$8</c:f>
              <c:numCache>
                <c:formatCode>m/d/yy;@</c:formatCode>
                <c:ptCount val="3"/>
                <c:pt idx="0">
                  <c:v>42374</c:v>
                </c:pt>
                <c:pt idx="1">
                  <c:v>42379</c:v>
                </c:pt>
                <c:pt idx="2">
                  <c:v>42384</c:v>
                </c:pt>
              </c:numCache>
            </c:numRef>
          </c:cat>
          <c:val>
            <c:numRef>
              <c:f>'A2'!$F$6:$F$8</c:f>
              <c:numCache>
                <c:formatCode>General</c:formatCode>
                <c:ptCount val="3"/>
                <c:pt idx="0">
                  <c:v>1</c:v>
                </c:pt>
                <c:pt idx="1">
                  <c:v>1</c:v>
                </c:pt>
                <c:pt idx="2">
                  <c:v>1</c:v>
                </c:pt>
              </c:numCache>
            </c:numRef>
          </c:val>
          <c:smooth val="0"/>
        </c:ser>
        <c:dLbls>
          <c:showLegendKey val="0"/>
          <c:showVal val="0"/>
          <c:showCatName val="0"/>
          <c:showSerName val="0"/>
          <c:showPercent val="0"/>
          <c:showBubbleSize val="0"/>
        </c:dLbls>
        <c:marker val="1"/>
        <c:smooth val="0"/>
        <c:axId val="244571176"/>
        <c:axId val="244571568"/>
      </c:lineChart>
      <c:catAx>
        <c:axId val="24457117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1568"/>
        <c:crosses val="autoZero"/>
        <c:auto val="0"/>
        <c:lblAlgn val="ctr"/>
        <c:lblOffset val="100"/>
        <c:noMultiLvlLbl val="0"/>
      </c:catAx>
      <c:valAx>
        <c:axId val="24457156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117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'A3'!$A$6:$A$10</c:f>
              <c:numCache>
                <c:formatCode>m/d/yy;@</c:formatCode>
                <c:ptCount val="5"/>
                <c:pt idx="0">
                  <c:v>42374</c:v>
                </c:pt>
                <c:pt idx="1">
                  <c:v>42379</c:v>
                </c:pt>
                <c:pt idx="2">
                  <c:v>42384</c:v>
                </c:pt>
                <c:pt idx="3">
                  <c:v>42389</c:v>
                </c:pt>
                <c:pt idx="4">
                  <c:v>42394</c:v>
                </c:pt>
              </c:numCache>
            </c:numRef>
          </c:cat>
          <c:val>
            <c:numRef>
              <c:f>'A3'!$B$6:$B$10</c:f>
              <c:numCache>
                <c:formatCode>General</c:formatCode>
                <c:ptCount val="5"/>
                <c:pt idx="0">
                  <c:v>1</c:v>
                </c:pt>
                <c:pt idx="1">
                  <c:v>1</c:v>
                </c:pt>
                <c:pt idx="2">
                  <c:v>2</c:v>
                </c:pt>
                <c:pt idx="3">
                  <c:v>2</c:v>
                </c:pt>
                <c:pt idx="4">
                  <c:v>3</c:v>
                </c:pt>
              </c:numCache>
            </c:numRef>
          </c:val>
          <c:smooth val="0"/>
        </c:ser>
        <c:dLbls>
          <c:showLegendKey val="0"/>
          <c:showVal val="0"/>
          <c:showCatName val="0"/>
          <c:showSerName val="0"/>
          <c:showPercent val="0"/>
          <c:showBubbleSize val="0"/>
        </c:dLbls>
        <c:marker val="1"/>
        <c:smooth val="0"/>
        <c:axId val="244572352"/>
        <c:axId val="244572744"/>
      </c:lineChart>
      <c:catAx>
        <c:axId val="24457235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2744"/>
        <c:crosses val="autoZero"/>
        <c:auto val="0"/>
        <c:lblAlgn val="ctr"/>
        <c:lblOffset val="100"/>
        <c:noMultiLvlLbl val="0"/>
      </c:catAx>
      <c:valAx>
        <c:axId val="24457274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235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'A3'!$A$6:$A$10</c:f>
              <c:numCache>
                <c:formatCode>m/d/yy;@</c:formatCode>
                <c:ptCount val="5"/>
                <c:pt idx="0">
                  <c:v>42374</c:v>
                </c:pt>
                <c:pt idx="1">
                  <c:v>42379</c:v>
                </c:pt>
                <c:pt idx="2">
                  <c:v>42384</c:v>
                </c:pt>
                <c:pt idx="3">
                  <c:v>42389</c:v>
                </c:pt>
                <c:pt idx="4">
                  <c:v>42394</c:v>
                </c:pt>
              </c:numCache>
            </c:numRef>
          </c:cat>
          <c:val>
            <c:numRef>
              <c:f>'A3'!$C$6:$C$10</c:f>
              <c:numCache>
                <c:formatCode>General</c:formatCode>
                <c:ptCount val="5"/>
                <c:pt idx="0">
                  <c:v>2</c:v>
                </c:pt>
                <c:pt idx="1">
                  <c:v>3</c:v>
                </c:pt>
                <c:pt idx="2">
                  <c:v>2</c:v>
                </c:pt>
                <c:pt idx="3">
                  <c:v>3</c:v>
                </c:pt>
                <c:pt idx="4">
                  <c:v>3</c:v>
                </c:pt>
              </c:numCache>
            </c:numRef>
          </c:val>
          <c:smooth val="0"/>
        </c:ser>
        <c:dLbls>
          <c:showLegendKey val="0"/>
          <c:showVal val="0"/>
          <c:showCatName val="0"/>
          <c:showSerName val="0"/>
          <c:showPercent val="0"/>
          <c:showBubbleSize val="0"/>
        </c:dLbls>
        <c:marker val="1"/>
        <c:smooth val="0"/>
        <c:axId val="245561712"/>
        <c:axId val="245562104"/>
      </c:lineChart>
      <c:catAx>
        <c:axId val="24556171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562104"/>
        <c:crosses val="autoZero"/>
        <c:auto val="0"/>
        <c:lblAlgn val="ctr"/>
        <c:lblOffset val="100"/>
        <c:noMultiLvlLbl val="0"/>
      </c:catAx>
      <c:valAx>
        <c:axId val="24556210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56171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'A3'!$A$6:$A$10</c:f>
              <c:numCache>
                <c:formatCode>m/d/yy;@</c:formatCode>
                <c:ptCount val="5"/>
                <c:pt idx="0">
                  <c:v>42374</c:v>
                </c:pt>
                <c:pt idx="1">
                  <c:v>42379</c:v>
                </c:pt>
                <c:pt idx="2">
                  <c:v>42384</c:v>
                </c:pt>
                <c:pt idx="3">
                  <c:v>42389</c:v>
                </c:pt>
                <c:pt idx="4">
                  <c:v>42394</c:v>
                </c:pt>
              </c:numCache>
            </c:numRef>
          </c:cat>
          <c:val>
            <c:numRef>
              <c:f>'A3'!$D$6:$D$10</c:f>
              <c:numCache>
                <c:formatCode>General</c:formatCode>
                <c:ptCount val="5"/>
                <c:pt idx="0">
                  <c:v>2</c:v>
                </c:pt>
                <c:pt idx="1">
                  <c:v>3</c:v>
                </c:pt>
                <c:pt idx="2">
                  <c:v>4</c:v>
                </c:pt>
                <c:pt idx="3">
                  <c:v>3</c:v>
                </c:pt>
                <c:pt idx="4">
                  <c:v>4</c:v>
                </c:pt>
              </c:numCache>
            </c:numRef>
          </c:val>
          <c:smooth val="0"/>
        </c:ser>
        <c:dLbls>
          <c:showLegendKey val="0"/>
          <c:showVal val="0"/>
          <c:showCatName val="0"/>
          <c:showSerName val="0"/>
          <c:showPercent val="0"/>
          <c:showBubbleSize val="0"/>
        </c:dLbls>
        <c:marker val="1"/>
        <c:smooth val="0"/>
        <c:axId val="245562888"/>
        <c:axId val="245563280"/>
      </c:lineChart>
      <c:catAx>
        <c:axId val="24556288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563280"/>
        <c:crosses val="autoZero"/>
        <c:auto val="0"/>
        <c:lblAlgn val="ctr"/>
        <c:lblOffset val="100"/>
        <c:noMultiLvlLbl val="0"/>
      </c:catAx>
      <c:valAx>
        <c:axId val="24556328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5628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'A3'!$A$6:$A$10</c:f>
              <c:numCache>
                <c:formatCode>m/d/yy;@</c:formatCode>
                <c:ptCount val="5"/>
                <c:pt idx="0">
                  <c:v>42374</c:v>
                </c:pt>
                <c:pt idx="1">
                  <c:v>42379</c:v>
                </c:pt>
                <c:pt idx="2">
                  <c:v>42384</c:v>
                </c:pt>
                <c:pt idx="3">
                  <c:v>42389</c:v>
                </c:pt>
                <c:pt idx="4">
                  <c:v>42394</c:v>
                </c:pt>
              </c:numCache>
            </c:numRef>
          </c:cat>
          <c:val>
            <c:numRef>
              <c:f>'A3'!$E$6:$E$10</c:f>
              <c:numCache>
                <c:formatCode>General</c:formatCode>
                <c:ptCount val="5"/>
                <c:pt idx="0">
                  <c:v>1</c:v>
                </c:pt>
                <c:pt idx="1">
                  <c:v>2</c:v>
                </c:pt>
                <c:pt idx="2">
                  <c:v>3</c:v>
                </c:pt>
                <c:pt idx="3">
                  <c:v>3</c:v>
                </c:pt>
                <c:pt idx="4">
                  <c:v>3</c:v>
                </c:pt>
              </c:numCache>
            </c:numRef>
          </c:val>
          <c:smooth val="0"/>
        </c:ser>
        <c:dLbls>
          <c:showLegendKey val="0"/>
          <c:showVal val="0"/>
          <c:showCatName val="0"/>
          <c:showSerName val="0"/>
          <c:showPercent val="0"/>
          <c:showBubbleSize val="0"/>
        </c:dLbls>
        <c:marker val="1"/>
        <c:smooth val="0"/>
        <c:axId val="245564064"/>
        <c:axId val="245564456"/>
      </c:lineChart>
      <c:catAx>
        <c:axId val="24556406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564456"/>
        <c:crosses val="autoZero"/>
        <c:auto val="0"/>
        <c:lblAlgn val="ctr"/>
        <c:lblOffset val="100"/>
        <c:noMultiLvlLbl val="0"/>
      </c:catAx>
      <c:valAx>
        <c:axId val="24556445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5640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a:t>
            </a:r>
            <a:r>
              <a:rPr lang="en-US" baseline="0"/>
              <a:t> of Activity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'A3'!$A$6:$A$10</c:f>
              <c:numCache>
                <c:formatCode>m/d/yy;@</c:formatCode>
                <c:ptCount val="5"/>
                <c:pt idx="0">
                  <c:v>42374</c:v>
                </c:pt>
                <c:pt idx="1">
                  <c:v>42379</c:v>
                </c:pt>
                <c:pt idx="2">
                  <c:v>42384</c:v>
                </c:pt>
                <c:pt idx="3">
                  <c:v>42389</c:v>
                </c:pt>
                <c:pt idx="4">
                  <c:v>42394</c:v>
                </c:pt>
              </c:numCache>
            </c:numRef>
          </c:cat>
          <c:val>
            <c:numRef>
              <c:f>'A3'!$F$6:$F$10</c:f>
              <c:numCache>
                <c:formatCode>General</c:formatCode>
                <c:ptCount val="5"/>
                <c:pt idx="0">
                  <c:v>2</c:v>
                </c:pt>
                <c:pt idx="1">
                  <c:v>2</c:v>
                </c:pt>
                <c:pt idx="2">
                  <c:v>3</c:v>
                </c:pt>
                <c:pt idx="3">
                  <c:v>2</c:v>
                </c:pt>
                <c:pt idx="4">
                  <c:v>2</c:v>
                </c:pt>
              </c:numCache>
            </c:numRef>
          </c:val>
          <c:smooth val="0"/>
        </c:ser>
        <c:dLbls>
          <c:showLegendKey val="0"/>
          <c:showVal val="0"/>
          <c:showCatName val="0"/>
          <c:showSerName val="0"/>
          <c:showPercent val="0"/>
          <c:showBubbleSize val="0"/>
        </c:dLbls>
        <c:marker val="1"/>
        <c:smooth val="0"/>
        <c:axId val="245904384"/>
        <c:axId val="245904776"/>
      </c:lineChart>
      <c:catAx>
        <c:axId val="24590438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904776"/>
        <c:crosses val="autoZero"/>
        <c:auto val="0"/>
        <c:lblAlgn val="ctr"/>
        <c:lblOffset val="100"/>
        <c:noMultiLvlLbl val="0"/>
      </c:catAx>
      <c:valAx>
        <c:axId val="24590477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90438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'A4'!$A$6:$A$11</c:f>
              <c:numCache>
                <c:formatCode>m/d/yy;@</c:formatCode>
                <c:ptCount val="6"/>
                <c:pt idx="0">
                  <c:v>42374</c:v>
                </c:pt>
                <c:pt idx="1">
                  <c:v>42379</c:v>
                </c:pt>
                <c:pt idx="2">
                  <c:v>42384</c:v>
                </c:pt>
                <c:pt idx="3">
                  <c:v>42389</c:v>
                </c:pt>
                <c:pt idx="4">
                  <c:v>42394</c:v>
                </c:pt>
                <c:pt idx="5">
                  <c:v>42399</c:v>
                </c:pt>
              </c:numCache>
            </c:numRef>
          </c:cat>
          <c:val>
            <c:numRef>
              <c:f>'A4'!$B$6:$B$11</c:f>
              <c:numCache>
                <c:formatCode>General</c:formatCode>
                <c:ptCount val="6"/>
                <c:pt idx="0">
                  <c:v>3</c:v>
                </c:pt>
                <c:pt idx="1">
                  <c:v>3</c:v>
                </c:pt>
                <c:pt idx="2">
                  <c:v>2</c:v>
                </c:pt>
                <c:pt idx="3">
                  <c:v>2</c:v>
                </c:pt>
                <c:pt idx="4">
                  <c:v>1</c:v>
                </c:pt>
                <c:pt idx="5">
                  <c:v>1</c:v>
                </c:pt>
              </c:numCache>
            </c:numRef>
          </c:val>
          <c:smooth val="0"/>
        </c:ser>
        <c:dLbls>
          <c:showLegendKey val="0"/>
          <c:showVal val="0"/>
          <c:showCatName val="0"/>
          <c:showSerName val="0"/>
          <c:showPercent val="0"/>
          <c:showBubbleSize val="0"/>
        </c:dLbls>
        <c:marker val="1"/>
        <c:smooth val="0"/>
        <c:axId val="245905560"/>
        <c:axId val="245905952"/>
      </c:lineChart>
      <c:catAx>
        <c:axId val="245905560"/>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905952"/>
        <c:crosses val="autoZero"/>
        <c:auto val="0"/>
        <c:lblAlgn val="ctr"/>
        <c:lblOffset val="100"/>
        <c:noMultiLvlLbl val="0"/>
      </c:catAx>
      <c:valAx>
        <c:axId val="24590595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9055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a:t>
            </a:r>
            <a:r>
              <a:rPr lang="en-US" baseline="0"/>
              <a:t> Adults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'A4'!$A$6:$A$11</c:f>
              <c:numCache>
                <c:formatCode>m/d/yy;@</c:formatCode>
                <c:ptCount val="6"/>
                <c:pt idx="0">
                  <c:v>42374</c:v>
                </c:pt>
                <c:pt idx="1">
                  <c:v>42379</c:v>
                </c:pt>
                <c:pt idx="2">
                  <c:v>42384</c:v>
                </c:pt>
                <c:pt idx="3">
                  <c:v>42389</c:v>
                </c:pt>
                <c:pt idx="4">
                  <c:v>42394</c:v>
                </c:pt>
                <c:pt idx="5">
                  <c:v>42399</c:v>
                </c:pt>
              </c:numCache>
            </c:numRef>
          </c:cat>
          <c:val>
            <c:numRef>
              <c:f>'A4'!$C$6:$C$11</c:f>
              <c:numCache>
                <c:formatCode>General</c:formatCode>
                <c:ptCount val="6"/>
                <c:pt idx="0">
                  <c:v>2</c:v>
                </c:pt>
                <c:pt idx="1">
                  <c:v>3</c:v>
                </c:pt>
                <c:pt idx="2">
                  <c:v>2</c:v>
                </c:pt>
                <c:pt idx="3">
                  <c:v>3</c:v>
                </c:pt>
                <c:pt idx="4">
                  <c:v>3</c:v>
                </c:pt>
                <c:pt idx="5">
                  <c:v>3</c:v>
                </c:pt>
              </c:numCache>
            </c:numRef>
          </c:val>
          <c:smooth val="0"/>
        </c:ser>
        <c:dLbls>
          <c:showLegendKey val="0"/>
          <c:showVal val="0"/>
          <c:showCatName val="0"/>
          <c:showSerName val="0"/>
          <c:showPercent val="0"/>
          <c:showBubbleSize val="0"/>
        </c:dLbls>
        <c:marker val="1"/>
        <c:smooth val="0"/>
        <c:axId val="245906736"/>
        <c:axId val="245907128"/>
      </c:lineChart>
      <c:catAx>
        <c:axId val="24590673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907128"/>
        <c:crosses val="autoZero"/>
        <c:auto val="0"/>
        <c:lblAlgn val="ctr"/>
        <c:lblOffset val="100"/>
        <c:noMultiLvlLbl val="0"/>
      </c:catAx>
      <c:valAx>
        <c:axId val="24590712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90673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'A4'!$A$6:$A$11</c:f>
              <c:numCache>
                <c:formatCode>m/d/yy;@</c:formatCode>
                <c:ptCount val="6"/>
                <c:pt idx="0">
                  <c:v>42374</c:v>
                </c:pt>
                <c:pt idx="1">
                  <c:v>42379</c:v>
                </c:pt>
                <c:pt idx="2">
                  <c:v>42384</c:v>
                </c:pt>
                <c:pt idx="3">
                  <c:v>42389</c:v>
                </c:pt>
                <c:pt idx="4">
                  <c:v>42394</c:v>
                </c:pt>
                <c:pt idx="5">
                  <c:v>42399</c:v>
                </c:pt>
              </c:numCache>
            </c:numRef>
          </c:cat>
          <c:val>
            <c:numRef>
              <c:f>'A4'!$D$6:$D$11</c:f>
              <c:numCache>
                <c:formatCode>General</c:formatCode>
                <c:ptCount val="6"/>
                <c:pt idx="0">
                  <c:v>2</c:v>
                </c:pt>
                <c:pt idx="1">
                  <c:v>3</c:v>
                </c:pt>
                <c:pt idx="2">
                  <c:v>4</c:v>
                </c:pt>
                <c:pt idx="3">
                  <c:v>3</c:v>
                </c:pt>
                <c:pt idx="4">
                  <c:v>4</c:v>
                </c:pt>
                <c:pt idx="5">
                  <c:v>4</c:v>
                </c:pt>
              </c:numCache>
            </c:numRef>
          </c:val>
          <c:smooth val="0"/>
        </c:ser>
        <c:dLbls>
          <c:showLegendKey val="0"/>
          <c:showVal val="0"/>
          <c:showCatName val="0"/>
          <c:showSerName val="0"/>
          <c:showPercent val="0"/>
          <c:showBubbleSize val="0"/>
        </c:dLbls>
        <c:marker val="1"/>
        <c:smooth val="0"/>
        <c:axId val="245907912"/>
        <c:axId val="245632912"/>
      </c:lineChart>
      <c:catAx>
        <c:axId val="24590791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632912"/>
        <c:crosses val="autoZero"/>
        <c:auto val="0"/>
        <c:lblAlgn val="ctr"/>
        <c:lblOffset val="100"/>
        <c:noMultiLvlLbl val="0"/>
      </c:catAx>
      <c:valAx>
        <c:axId val="24563291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90791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'A4'!$A$6:$A$11</c:f>
              <c:numCache>
                <c:formatCode>m/d/yy;@</c:formatCode>
                <c:ptCount val="6"/>
                <c:pt idx="0">
                  <c:v>42374</c:v>
                </c:pt>
                <c:pt idx="1">
                  <c:v>42379</c:v>
                </c:pt>
                <c:pt idx="2">
                  <c:v>42384</c:v>
                </c:pt>
                <c:pt idx="3">
                  <c:v>42389</c:v>
                </c:pt>
                <c:pt idx="4">
                  <c:v>42394</c:v>
                </c:pt>
                <c:pt idx="5">
                  <c:v>42399</c:v>
                </c:pt>
              </c:numCache>
            </c:numRef>
          </c:cat>
          <c:val>
            <c:numRef>
              <c:f>'A4'!$E$6:$E$11</c:f>
              <c:numCache>
                <c:formatCode>General</c:formatCode>
                <c:ptCount val="6"/>
                <c:pt idx="0">
                  <c:v>1</c:v>
                </c:pt>
                <c:pt idx="1">
                  <c:v>2</c:v>
                </c:pt>
                <c:pt idx="2">
                  <c:v>3</c:v>
                </c:pt>
                <c:pt idx="3">
                  <c:v>3</c:v>
                </c:pt>
                <c:pt idx="4">
                  <c:v>3</c:v>
                </c:pt>
                <c:pt idx="5">
                  <c:v>4</c:v>
                </c:pt>
              </c:numCache>
            </c:numRef>
          </c:val>
          <c:smooth val="0"/>
        </c:ser>
        <c:dLbls>
          <c:showLegendKey val="0"/>
          <c:showVal val="0"/>
          <c:showCatName val="0"/>
          <c:showSerName val="0"/>
          <c:showPercent val="0"/>
          <c:showBubbleSize val="0"/>
        </c:dLbls>
        <c:marker val="1"/>
        <c:smooth val="0"/>
        <c:axId val="245633696"/>
        <c:axId val="245634088"/>
      </c:lineChart>
      <c:catAx>
        <c:axId val="24563369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634088"/>
        <c:crosses val="autoZero"/>
        <c:auto val="0"/>
        <c:lblAlgn val="ctr"/>
        <c:lblOffset val="100"/>
        <c:noMultiLvlLbl val="0"/>
      </c:catAx>
      <c:valAx>
        <c:axId val="24563408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63369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'A1'!$A$6:$A$14</c:f>
              <c:numCache>
                <c:formatCode>m/d/yy;@</c:formatCode>
                <c:ptCount val="9"/>
                <c:pt idx="0">
                  <c:v>42374</c:v>
                </c:pt>
                <c:pt idx="1">
                  <c:v>42379</c:v>
                </c:pt>
                <c:pt idx="2">
                  <c:v>42384</c:v>
                </c:pt>
                <c:pt idx="3">
                  <c:v>42389</c:v>
                </c:pt>
                <c:pt idx="4">
                  <c:v>42394</c:v>
                </c:pt>
                <c:pt idx="5">
                  <c:v>42399</c:v>
                </c:pt>
                <c:pt idx="6">
                  <c:v>42405</c:v>
                </c:pt>
                <c:pt idx="7">
                  <c:v>42410</c:v>
                </c:pt>
                <c:pt idx="8">
                  <c:v>42415</c:v>
                </c:pt>
              </c:numCache>
            </c:numRef>
          </c:cat>
          <c:val>
            <c:numRef>
              <c:f>'A1'!$D$6:$D$14</c:f>
              <c:numCache>
                <c:formatCode>General</c:formatCode>
                <c:ptCount val="9"/>
                <c:pt idx="0">
                  <c:v>2</c:v>
                </c:pt>
                <c:pt idx="1">
                  <c:v>3</c:v>
                </c:pt>
                <c:pt idx="2">
                  <c:v>4</c:v>
                </c:pt>
                <c:pt idx="3">
                  <c:v>3</c:v>
                </c:pt>
                <c:pt idx="4">
                  <c:v>4</c:v>
                </c:pt>
                <c:pt idx="5">
                  <c:v>4</c:v>
                </c:pt>
                <c:pt idx="6">
                  <c:v>4</c:v>
                </c:pt>
                <c:pt idx="7">
                  <c:v>4</c:v>
                </c:pt>
                <c:pt idx="8">
                  <c:v>4</c:v>
                </c:pt>
              </c:numCache>
            </c:numRef>
          </c:val>
          <c:smooth val="0"/>
        </c:ser>
        <c:dLbls>
          <c:showLegendKey val="0"/>
          <c:showVal val="0"/>
          <c:showCatName val="0"/>
          <c:showSerName val="0"/>
          <c:showPercent val="0"/>
          <c:showBubbleSize val="0"/>
        </c:dLbls>
        <c:marker val="1"/>
        <c:smooth val="0"/>
        <c:axId val="211170376"/>
        <c:axId val="211171552"/>
      </c:lineChart>
      <c:catAx>
        <c:axId val="21117037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71552"/>
        <c:crosses val="autoZero"/>
        <c:auto val="0"/>
        <c:lblAlgn val="ctr"/>
        <c:lblOffset val="100"/>
        <c:noMultiLvlLbl val="0"/>
      </c:catAx>
      <c:valAx>
        <c:axId val="21117155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7037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a:t>
            </a:r>
            <a:r>
              <a:rPr lang="en-US" baseline="0"/>
              <a:t> of Activity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'A4'!$A$6:$A$11</c:f>
              <c:numCache>
                <c:formatCode>m/d/yy;@</c:formatCode>
                <c:ptCount val="6"/>
                <c:pt idx="0">
                  <c:v>42374</c:v>
                </c:pt>
                <c:pt idx="1">
                  <c:v>42379</c:v>
                </c:pt>
                <c:pt idx="2">
                  <c:v>42384</c:v>
                </c:pt>
                <c:pt idx="3">
                  <c:v>42389</c:v>
                </c:pt>
                <c:pt idx="4">
                  <c:v>42394</c:v>
                </c:pt>
                <c:pt idx="5">
                  <c:v>42399</c:v>
                </c:pt>
              </c:numCache>
            </c:numRef>
          </c:cat>
          <c:val>
            <c:numRef>
              <c:f>'A4'!$F$6:$F$11</c:f>
              <c:numCache>
                <c:formatCode>General</c:formatCode>
                <c:ptCount val="6"/>
                <c:pt idx="0">
                  <c:v>1</c:v>
                </c:pt>
                <c:pt idx="1">
                  <c:v>1</c:v>
                </c:pt>
                <c:pt idx="2">
                  <c:v>1</c:v>
                </c:pt>
                <c:pt idx="3">
                  <c:v>1</c:v>
                </c:pt>
                <c:pt idx="4">
                  <c:v>1</c:v>
                </c:pt>
                <c:pt idx="5">
                  <c:v>1</c:v>
                </c:pt>
              </c:numCache>
            </c:numRef>
          </c:val>
          <c:smooth val="0"/>
        </c:ser>
        <c:dLbls>
          <c:showLegendKey val="0"/>
          <c:showVal val="0"/>
          <c:showCatName val="0"/>
          <c:showSerName val="0"/>
          <c:showPercent val="0"/>
          <c:showBubbleSize val="0"/>
        </c:dLbls>
        <c:marker val="1"/>
        <c:smooth val="0"/>
        <c:axId val="245634872"/>
        <c:axId val="245635264"/>
      </c:lineChart>
      <c:catAx>
        <c:axId val="24563487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635264"/>
        <c:crosses val="autoZero"/>
        <c:auto val="0"/>
        <c:lblAlgn val="ctr"/>
        <c:lblOffset val="100"/>
        <c:noMultiLvlLbl val="0"/>
      </c:catAx>
      <c:valAx>
        <c:axId val="24563526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6348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'A5'!$A$6:$A$9</c:f>
              <c:numCache>
                <c:formatCode>m/d/yy;@</c:formatCode>
                <c:ptCount val="4"/>
                <c:pt idx="0">
                  <c:v>42374</c:v>
                </c:pt>
                <c:pt idx="1">
                  <c:v>42379</c:v>
                </c:pt>
                <c:pt idx="2">
                  <c:v>42384</c:v>
                </c:pt>
                <c:pt idx="3">
                  <c:v>42389</c:v>
                </c:pt>
              </c:numCache>
            </c:numRef>
          </c:cat>
          <c:val>
            <c:numRef>
              <c:f>'A5'!$B$6:$B$9</c:f>
              <c:numCache>
                <c:formatCode>General</c:formatCode>
                <c:ptCount val="4"/>
                <c:pt idx="0">
                  <c:v>2</c:v>
                </c:pt>
                <c:pt idx="1">
                  <c:v>3</c:v>
                </c:pt>
                <c:pt idx="2">
                  <c:v>2</c:v>
                </c:pt>
                <c:pt idx="3">
                  <c:v>3</c:v>
                </c:pt>
              </c:numCache>
            </c:numRef>
          </c:val>
          <c:smooth val="0"/>
        </c:ser>
        <c:dLbls>
          <c:showLegendKey val="0"/>
          <c:showVal val="0"/>
          <c:showCatName val="0"/>
          <c:showSerName val="0"/>
          <c:showPercent val="0"/>
          <c:showBubbleSize val="0"/>
        </c:dLbls>
        <c:marker val="1"/>
        <c:smooth val="0"/>
        <c:axId val="245636048"/>
        <c:axId val="245636440"/>
      </c:lineChart>
      <c:catAx>
        <c:axId val="24563604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636440"/>
        <c:crosses val="autoZero"/>
        <c:auto val="0"/>
        <c:lblAlgn val="ctr"/>
        <c:lblOffset val="100"/>
        <c:noMultiLvlLbl val="0"/>
      </c:catAx>
      <c:valAx>
        <c:axId val="24563644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63604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'A5'!$A$6:$A$9</c:f>
              <c:numCache>
                <c:formatCode>m/d/yy;@</c:formatCode>
                <c:ptCount val="4"/>
                <c:pt idx="0">
                  <c:v>42374</c:v>
                </c:pt>
                <c:pt idx="1">
                  <c:v>42379</c:v>
                </c:pt>
                <c:pt idx="2">
                  <c:v>42384</c:v>
                </c:pt>
                <c:pt idx="3">
                  <c:v>42389</c:v>
                </c:pt>
              </c:numCache>
            </c:numRef>
          </c:cat>
          <c:val>
            <c:numRef>
              <c:f>'A5'!$C$6:$C$9</c:f>
              <c:numCache>
                <c:formatCode>General</c:formatCode>
                <c:ptCount val="4"/>
                <c:pt idx="0">
                  <c:v>2</c:v>
                </c:pt>
                <c:pt idx="1">
                  <c:v>3</c:v>
                </c:pt>
                <c:pt idx="2">
                  <c:v>2</c:v>
                </c:pt>
                <c:pt idx="3">
                  <c:v>3</c:v>
                </c:pt>
              </c:numCache>
            </c:numRef>
          </c:val>
          <c:smooth val="0"/>
        </c:ser>
        <c:dLbls>
          <c:showLegendKey val="0"/>
          <c:showVal val="0"/>
          <c:showCatName val="0"/>
          <c:showSerName val="0"/>
          <c:showPercent val="0"/>
          <c:showBubbleSize val="0"/>
        </c:dLbls>
        <c:marker val="1"/>
        <c:smooth val="0"/>
        <c:axId val="245011536"/>
        <c:axId val="245011928"/>
      </c:lineChart>
      <c:catAx>
        <c:axId val="24501153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011928"/>
        <c:crosses val="autoZero"/>
        <c:auto val="0"/>
        <c:lblAlgn val="ctr"/>
        <c:lblOffset val="100"/>
        <c:noMultiLvlLbl val="0"/>
      </c:catAx>
      <c:valAx>
        <c:axId val="24501192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01153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'A5'!$A$6:$A$9</c:f>
              <c:numCache>
                <c:formatCode>m/d/yy;@</c:formatCode>
                <c:ptCount val="4"/>
                <c:pt idx="0">
                  <c:v>42374</c:v>
                </c:pt>
                <c:pt idx="1">
                  <c:v>42379</c:v>
                </c:pt>
                <c:pt idx="2">
                  <c:v>42384</c:v>
                </c:pt>
                <c:pt idx="3">
                  <c:v>42389</c:v>
                </c:pt>
              </c:numCache>
            </c:numRef>
          </c:cat>
          <c:val>
            <c:numRef>
              <c:f>'A5'!$D$6:$D$9</c:f>
              <c:numCache>
                <c:formatCode>General</c:formatCode>
                <c:ptCount val="4"/>
                <c:pt idx="0">
                  <c:v>2</c:v>
                </c:pt>
                <c:pt idx="1">
                  <c:v>3</c:v>
                </c:pt>
                <c:pt idx="2">
                  <c:v>4</c:v>
                </c:pt>
                <c:pt idx="3">
                  <c:v>3</c:v>
                </c:pt>
              </c:numCache>
            </c:numRef>
          </c:val>
          <c:smooth val="0"/>
        </c:ser>
        <c:dLbls>
          <c:showLegendKey val="0"/>
          <c:showVal val="0"/>
          <c:showCatName val="0"/>
          <c:showSerName val="0"/>
          <c:showPercent val="0"/>
          <c:showBubbleSize val="0"/>
        </c:dLbls>
        <c:marker val="1"/>
        <c:smooth val="0"/>
        <c:axId val="245012712"/>
        <c:axId val="245013104"/>
      </c:lineChart>
      <c:catAx>
        <c:axId val="24501271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013104"/>
        <c:crosses val="autoZero"/>
        <c:auto val="0"/>
        <c:lblAlgn val="ctr"/>
        <c:lblOffset val="100"/>
        <c:noMultiLvlLbl val="0"/>
      </c:catAx>
      <c:valAx>
        <c:axId val="24501310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01271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'A5'!$A$6:$A$9</c:f>
              <c:numCache>
                <c:formatCode>m/d/yy;@</c:formatCode>
                <c:ptCount val="4"/>
                <c:pt idx="0">
                  <c:v>42374</c:v>
                </c:pt>
                <c:pt idx="1">
                  <c:v>42379</c:v>
                </c:pt>
                <c:pt idx="2">
                  <c:v>42384</c:v>
                </c:pt>
                <c:pt idx="3">
                  <c:v>42389</c:v>
                </c:pt>
              </c:numCache>
            </c:numRef>
          </c:cat>
          <c:val>
            <c:numRef>
              <c:f>'A5'!$E$6:$E$9</c:f>
              <c:numCache>
                <c:formatCode>General</c:formatCode>
                <c:ptCount val="4"/>
                <c:pt idx="0">
                  <c:v>1</c:v>
                </c:pt>
                <c:pt idx="1">
                  <c:v>2</c:v>
                </c:pt>
                <c:pt idx="2">
                  <c:v>3</c:v>
                </c:pt>
                <c:pt idx="3">
                  <c:v>3</c:v>
                </c:pt>
              </c:numCache>
            </c:numRef>
          </c:val>
          <c:smooth val="0"/>
        </c:ser>
        <c:dLbls>
          <c:showLegendKey val="0"/>
          <c:showVal val="0"/>
          <c:showCatName val="0"/>
          <c:showSerName val="0"/>
          <c:showPercent val="0"/>
          <c:showBubbleSize val="0"/>
        </c:dLbls>
        <c:marker val="1"/>
        <c:smooth val="0"/>
        <c:axId val="245013888"/>
        <c:axId val="245014280"/>
      </c:lineChart>
      <c:catAx>
        <c:axId val="24501388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014280"/>
        <c:crosses val="autoZero"/>
        <c:auto val="0"/>
        <c:lblAlgn val="ctr"/>
        <c:lblOffset val="100"/>
        <c:noMultiLvlLbl val="0"/>
      </c:catAx>
      <c:valAx>
        <c:axId val="24501428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0138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 of Activity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'A5'!$A$6:$A$9</c:f>
              <c:numCache>
                <c:formatCode>m/d/yy;@</c:formatCode>
                <c:ptCount val="4"/>
                <c:pt idx="0">
                  <c:v>42374</c:v>
                </c:pt>
                <c:pt idx="1">
                  <c:v>42379</c:v>
                </c:pt>
                <c:pt idx="2">
                  <c:v>42384</c:v>
                </c:pt>
                <c:pt idx="3">
                  <c:v>42389</c:v>
                </c:pt>
              </c:numCache>
            </c:numRef>
          </c:cat>
          <c:val>
            <c:numRef>
              <c:f>'A5'!$F$6:$F$9</c:f>
              <c:numCache>
                <c:formatCode>General</c:formatCode>
                <c:ptCount val="4"/>
                <c:pt idx="0">
                  <c:v>1</c:v>
                </c:pt>
                <c:pt idx="1">
                  <c:v>1</c:v>
                </c:pt>
                <c:pt idx="2">
                  <c:v>1</c:v>
                </c:pt>
                <c:pt idx="3">
                  <c:v>1</c:v>
                </c:pt>
              </c:numCache>
            </c:numRef>
          </c:val>
          <c:smooth val="0"/>
        </c:ser>
        <c:dLbls>
          <c:showLegendKey val="0"/>
          <c:showVal val="0"/>
          <c:showCatName val="0"/>
          <c:showSerName val="0"/>
          <c:showPercent val="0"/>
          <c:showBubbleSize val="0"/>
        </c:dLbls>
        <c:marker val="1"/>
        <c:smooth val="0"/>
        <c:axId val="245222640"/>
        <c:axId val="245223032"/>
      </c:lineChart>
      <c:catAx>
        <c:axId val="245222640"/>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223032"/>
        <c:crosses val="autoZero"/>
        <c:auto val="0"/>
        <c:lblAlgn val="ctr"/>
        <c:lblOffset val="100"/>
        <c:noMultiLvlLbl val="0"/>
      </c:catAx>
      <c:valAx>
        <c:axId val="24522303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22264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'A6'!$A$6:$A$12</c:f>
              <c:numCache>
                <c:formatCode>m/d/yy;@</c:formatCode>
                <c:ptCount val="7"/>
                <c:pt idx="0">
                  <c:v>42374</c:v>
                </c:pt>
                <c:pt idx="1">
                  <c:v>42379</c:v>
                </c:pt>
                <c:pt idx="2">
                  <c:v>42384</c:v>
                </c:pt>
                <c:pt idx="3">
                  <c:v>42389</c:v>
                </c:pt>
                <c:pt idx="4">
                  <c:v>42394</c:v>
                </c:pt>
                <c:pt idx="5">
                  <c:v>42399</c:v>
                </c:pt>
                <c:pt idx="6">
                  <c:v>42405</c:v>
                </c:pt>
              </c:numCache>
            </c:numRef>
          </c:cat>
          <c:val>
            <c:numRef>
              <c:f>'A6'!$B$6:$B$12</c:f>
              <c:numCache>
                <c:formatCode>General</c:formatCode>
                <c:ptCount val="7"/>
                <c:pt idx="0">
                  <c:v>2</c:v>
                </c:pt>
                <c:pt idx="1">
                  <c:v>2</c:v>
                </c:pt>
                <c:pt idx="2">
                  <c:v>2</c:v>
                </c:pt>
                <c:pt idx="3">
                  <c:v>2</c:v>
                </c:pt>
                <c:pt idx="4">
                  <c:v>2</c:v>
                </c:pt>
                <c:pt idx="5">
                  <c:v>2</c:v>
                </c:pt>
                <c:pt idx="6">
                  <c:v>2</c:v>
                </c:pt>
              </c:numCache>
            </c:numRef>
          </c:val>
          <c:smooth val="0"/>
        </c:ser>
        <c:dLbls>
          <c:showLegendKey val="0"/>
          <c:showVal val="0"/>
          <c:showCatName val="0"/>
          <c:showSerName val="0"/>
          <c:showPercent val="0"/>
          <c:showBubbleSize val="0"/>
        </c:dLbls>
        <c:marker val="1"/>
        <c:smooth val="0"/>
        <c:axId val="245223816"/>
        <c:axId val="245224208"/>
      </c:lineChart>
      <c:catAx>
        <c:axId val="24522381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224208"/>
        <c:crosses val="autoZero"/>
        <c:auto val="0"/>
        <c:lblAlgn val="ctr"/>
        <c:lblOffset val="100"/>
        <c:noMultiLvlLbl val="0"/>
      </c:catAx>
      <c:valAx>
        <c:axId val="24522420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22381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'A6'!$A$6:$A$12</c:f>
              <c:numCache>
                <c:formatCode>m/d/yy;@</c:formatCode>
                <c:ptCount val="7"/>
                <c:pt idx="0">
                  <c:v>42374</c:v>
                </c:pt>
                <c:pt idx="1">
                  <c:v>42379</c:v>
                </c:pt>
                <c:pt idx="2">
                  <c:v>42384</c:v>
                </c:pt>
                <c:pt idx="3">
                  <c:v>42389</c:v>
                </c:pt>
                <c:pt idx="4">
                  <c:v>42394</c:v>
                </c:pt>
                <c:pt idx="5">
                  <c:v>42399</c:v>
                </c:pt>
                <c:pt idx="6">
                  <c:v>42405</c:v>
                </c:pt>
              </c:numCache>
            </c:numRef>
          </c:cat>
          <c:val>
            <c:numRef>
              <c:f>'A6'!$C$6:$C$12</c:f>
              <c:numCache>
                <c:formatCode>General</c:formatCode>
                <c:ptCount val="7"/>
                <c:pt idx="0">
                  <c:v>2</c:v>
                </c:pt>
                <c:pt idx="1">
                  <c:v>3</c:v>
                </c:pt>
                <c:pt idx="2">
                  <c:v>2</c:v>
                </c:pt>
                <c:pt idx="3">
                  <c:v>3</c:v>
                </c:pt>
                <c:pt idx="4">
                  <c:v>3</c:v>
                </c:pt>
                <c:pt idx="5">
                  <c:v>3</c:v>
                </c:pt>
                <c:pt idx="6">
                  <c:v>4</c:v>
                </c:pt>
              </c:numCache>
            </c:numRef>
          </c:val>
          <c:smooth val="0"/>
        </c:ser>
        <c:dLbls>
          <c:showLegendKey val="0"/>
          <c:showVal val="0"/>
          <c:showCatName val="0"/>
          <c:showSerName val="0"/>
          <c:showPercent val="0"/>
          <c:showBubbleSize val="0"/>
        </c:dLbls>
        <c:marker val="1"/>
        <c:smooth val="0"/>
        <c:axId val="245224992"/>
        <c:axId val="245225384"/>
      </c:lineChart>
      <c:catAx>
        <c:axId val="24522499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225384"/>
        <c:crosses val="autoZero"/>
        <c:auto val="0"/>
        <c:lblAlgn val="ctr"/>
        <c:lblOffset val="100"/>
        <c:noMultiLvlLbl val="0"/>
      </c:catAx>
      <c:valAx>
        <c:axId val="24522538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22499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'A6'!$A$6:$A$12</c:f>
              <c:numCache>
                <c:formatCode>m/d/yy;@</c:formatCode>
                <c:ptCount val="7"/>
                <c:pt idx="0">
                  <c:v>42374</c:v>
                </c:pt>
                <c:pt idx="1">
                  <c:v>42379</c:v>
                </c:pt>
                <c:pt idx="2">
                  <c:v>42384</c:v>
                </c:pt>
                <c:pt idx="3">
                  <c:v>42389</c:v>
                </c:pt>
                <c:pt idx="4">
                  <c:v>42394</c:v>
                </c:pt>
                <c:pt idx="5">
                  <c:v>42399</c:v>
                </c:pt>
                <c:pt idx="6">
                  <c:v>42405</c:v>
                </c:pt>
              </c:numCache>
            </c:numRef>
          </c:cat>
          <c:val>
            <c:numRef>
              <c:f>'A6'!$D$6:$D$12</c:f>
              <c:numCache>
                <c:formatCode>General</c:formatCode>
                <c:ptCount val="7"/>
                <c:pt idx="0">
                  <c:v>2</c:v>
                </c:pt>
                <c:pt idx="1">
                  <c:v>3</c:v>
                </c:pt>
                <c:pt idx="2">
                  <c:v>4</c:v>
                </c:pt>
                <c:pt idx="3">
                  <c:v>3</c:v>
                </c:pt>
                <c:pt idx="4">
                  <c:v>4</c:v>
                </c:pt>
                <c:pt idx="5">
                  <c:v>4</c:v>
                </c:pt>
                <c:pt idx="6">
                  <c:v>4</c:v>
                </c:pt>
              </c:numCache>
            </c:numRef>
          </c:val>
          <c:smooth val="0"/>
        </c:ser>
        <c:dLbls>
          <c:showLegendKey val="0"/>
          <c:showVal val="0"/>
          <c:showCatName val="0"/>
          <c:showSerName val="0"/>
          <c:showPercent val="0"/>
          <c:showBubbleSize val="0"/>
        </c:dLbls>
        <c:marker val="1"/>
        <c:smooth val="0"/>
        <c:axId val="245226168"/>
        <c:axId val="246895648"/>
      </c:lineChart>
      <c:catAx>
        <c:axId val="24522616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95648"/>
        <c:crosses val="autoZero"/>
        <c:auto val="0"/>
        <c:lblAlgn val="ctr"/>
        <c:lblOffset val="100"/>
        <c:noMultiLvlLbl val="0"/>
      </c:catAx>
      <c:valAx>
        <c:axId val="24689564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22616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'A6'!$A$6:$A$12</c:f>
              <c:numCache>
                <c:formatCode>m/d/yy;@</c:formatCode>
                <c:ptCount val="7"/>
                <c:pt idx="0">
                  <c:v>42374</c:v>
                </c:pt>
                <c:pt idx="1">
                  <c:v>42379</c:v>
                </c:pt>
                <c:pt idx="2">
                  <c:v>42384</c:v>
                </c:pt>
                <c:pt idx="3">
                  <c:v>42389</c:v>
                </c:pt>
                <c:pt idx="4">
                  <c:v>42394</c:v>
                </c:pt>
                <c:pt idx="5">
                  <c:v>42399</c:v>
                </c:pt>
                <c:pt idx="6">
                  <c:v>42405</c:v>
                </c:pt>
              </c:numCache>
            </c:numRef>
          </c:cat>
          <c:val>
            <c:numRef>
              <c:f>'A6'!$E$6:$E$12</c:f>
              <c:numCache>
                <c:formatCode>General</c:formatCode>
                <c:ptCount val="7"/>
                <c:pt idx="0">
                  <c:v>1</c:v>
                </c:pt>
                <c:pt idx="1">
                  <c:v>2</c:v>
                </c:pt>
                <c:pt idx="2">
                  <c:v>3</c:v>
                </c:pt>
                <c:pt idx="3">
                  <c:v>3</c:v>
                </c:pt>
                <c:pt idx="4">
                  <c:v>3</c:v>
                </c:pt>
                <c:pt idx="5">
                  <c:v>4</c:v>
                </c:pt>
                <c:pt idx="6">
                  <c:v>4</c:v>
                </c:pt>
              </c:numCache>
            </c:numRef>
          </c:val>
          <c:smooth val="0"/>
        </c:ser>
        <c:dLbls>
          <c:showLegendKey val="0"/>
          <c:showVal val="0"/>
          <c:showCatName val="0"/>
          <c:showSerName val="0"/>
          <c:showPercent val="0"/>
          <c:showBubbleSize val="0"/>
        </c:dLbls>
        <c:marker val="1"/>
        <c:smooth val="0"/>
        <c:axId val="246896432"/>
        <c:axId val="246896824"/>
      </c:lineChart>
      <c:catAx>
        <c:axId val="24689643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96824"/>
        <c:crosses val="autoZero"/>
        <c:auto val="0"/>
        <c:lblAlgn val="ctr"/>
        <c:lblOffset val="100"/>
        <c:noMultiLvlLbl val="0"/>
      </c:catAx>
      <c:valAx>
        <c:axId val="24689682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964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'A1'!$A$6:$A$14</c:f>
              <c:numCache>
                <c:formatCode>m/d/yy;@</c:formatCode>
                <c:ptCount val="9"/>
                <c:pt idx="0">
                  <c:v>42374</c:v>
                </c:pt>
                <c:pt idx="1">
                  <c:v>42379</c:v>
                </c:pt>
                <c:pt idx="2">
                  <c:v>42384</c:v>
                </c:pt>
                <c:pt idx="3">
                  <c:v>42389</c:v>
                </c:pt>
                <c:pt idx="4">
                  <c:v>42394</c:v>
                </c:pt>
                <c:pt idx="5">
                  <c:v>42399</c:v>
                </c:pt>
                <c:pt idx="6">
                  <c:v>42405</c:v>
                </c:pt>
                <c:pt idx="7">
                  <c:v>42410</c:v>
                </c:pt>
                <c:pt idx="8">
                  <c:v>42415</c:v>
                </c:pt>
              </c:numCache>
            </c:numRef>
          </c:cat>
          <c:val>
            <c:numRef>
              <c:f>'A1'!$E$6:$E$14</c:f>
              <c:numCache>
                <c:formatCode>General</c:formatCode>
                <c:ptCount val="9"/>
                <c:pt idx="0">
                  <c:v>1</c:v>
                </c:pt>
                <c:pt idx="1">
                  <c:v>2</c:v>
                </c:pt>
                <c:pt idx="2">
                  <c:v>3</c:v>
                </c:pt>
                <c:pt idx="3">
                  <c:v>3</c:v>
                </c:pt>
                <c:pt idx="4">
                  <c:v>3</c:v>
                </c:pt>
                <c:pt idx="5">
                  <c:v>4</c:v>
                </c:pt>
                <c:pt idx="6">
                  <c:v>4</c:v>
                </c:pt>
                <c:pt idx="7">
                  <c:v>4</c:v>
                </c:pt>
                <c:pt idx="8">
                  <c:v>3</c:v>
                </c:pt>
              </c:numCache>
            </c:numRef>
          </c:val>
          <c:smooth val="0"/>
        </c:ser>
        <c:dLbls>
          <c:showLegendKey val="0"/>
          <c:showVal val="0"/>
          <c:showCatName val="0"/>
          <c:showSerName val="0"/>
          <c:showPercent val="0"/>
          <c:showBubbleSize val="0"/>
        </c:dLbls>
        <c:marker val="1"/>
        <c:smooth val="0"/>
        <c:axId val="211172336"/>
        <c:axId val="211172728"/>
      </c:lineChart>
      <c:catAx>
        <c:axId val="21117233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72728"/>
        <c:crosses val="autoZero"/>
        <c:auto val="0"/>
        <c:lblAlgn val="ctr"/>
        <c:lblOffset val="100"/>
        <c:noMultiLvlLbl val="0"/>
      </c:catAx>
      <c:valAx>
        <c:axId val="211172728"/>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7233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 of Activity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'A6'!$A$6:$A$12</c:f>
              <c:numCache>
                <c:formatCode>m/d/yy;@</c:formatCode>
                <c:ptCount val="7"/>
                <c:pt idx="0">
                  <c:v>42374</c:v>
                </c:pt>
                <c:pt idx="1">
                  <c:v>42379</c:v>
                </c:pt>
                <c:pt idx="2">
                  <c:v>42384</c:v>
                </c:pt>
                <c:pt idx="3">
                  <c:v>42389</c:v>
                </c:pt>
                <c:pt idx="4">
                  <c:v>42394</c:v>
                </c:pt>
                <c:pt idx="5">
                  <c:v>42399</c:v>
                </c:pt>
                <c:pt idx="6">
                  <c:v>42405</c:v>
                </c:pt>
              </c:numCache>
            </c:numRef>
          </c:cat>
          <c:val>
            <c:numRef>
              <c:f>'A6'!$F$6:$F$12</c:f>
              <c:numCache>
                <c:formatCode>General</c:formatCode>
                <c:ptCount val="7"/>
                <c:pt idx="0">
                  <c:v>1</c:v>
                </c:pt>
                <c:pt idx="1">
                  <c:v>1</c:v>
                </c:pt>
                <c:pt idx="2">
                  <c:v>1</c:v>
                </c:pt>
                <c:pt idx="3">
                  <c:v>1</c:v>
                </c:pt>
                <c:pt idx="4">
                  <c:v>1</c:v>
                </c:pt>
                <c:pt idx="5">
                  <c:v>1</c:v>
                </c:pt>
                <c:pt idx="6">
                  <c:v>1</c:v>
                </c:pt>
              </c:numCache>
            </c:numRef>
          </c:val>
          <c:smooth val="0"/>
        </c:ser>
        <c:dLbls>
          <c:showLegendKey val="0"/>
          <c:showVal val="0"/>
          <c:showCatName val="0"/>
          <c:showSerName val="0"/>
          <c:showPercent val="0"/>
          <c:showBubbleSize val="0"/>
        </c:dLbls>
        <c:marker val="1"/>
        <c:smooth val="0"/>
        <c:axId val="246897608"/>
        <c:axId val="246898000"/>
      </c:lineChart>
      <c:catAx>
        <c:axId val="24689760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98000"/>
        <c:crosses val="autoZero"/>
        <c:auto val="0"/>
        <c:lblAlgn val="ctr"/>
        <c:lblOffset val="100"/>
        <c:noMultiLvlLbl val="0"/>
      </c:catAx>
      <c:valAx>
        <c:axId val="24689800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8976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Complexity of Activity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'A1'!$A$6:$A$14</c:f>
              <c:numCache>
                <c:formatCode>m/d/yy;@</c:formatCode>
                <c:ptCount val="9"/>
                <c:pt idx="0">
                  <c:v>42374</c:v>
                </c:pt>
                <c:pt idx="1">
                  <c:v>42379</c:v>
                </c:pt>
                <c:pt idx="2">
                  <c:v>42384</c:v>
                </c:pt>
                <c:pt idx="3">
                  <c:v>42389</c:v>
                </c:pt>
                <c:pt idx="4">
                  <c:v>42394</c:v>
                </c:pt>
                <c:pt idx="5">
                  <c:v>42399</c:v>
                </c:pt>
                <c:pt idx="6">
                  <c:v>42405</c:v>
                </c:pt>
                <c:pt idx="7">
                  <c:v>42410</c:v>
                </c:pt>
                <c:pt idx="8">
                  <c:v>42415</c:v>
                </c:pt>
              </c:numCache>
            </c:numRef>
          </c:cat>
          <c:val>
            <c:numRef>
              <c:f>'A1'!$F$6:$F$14</c:f>
              <c:numCache>
                <c:formatCode>General</c:formatCode>
                <c:ptCount val="9"/>
                <c:pt idx="0">
                  <c:v>1</c:v>
                </c:pt>
                <c:pt idx="1">
                  <c:v>1</c:v>
                </c:pt>
                <c:pt idx="2">
                  <c:v>1</c:v>
                </c:pt>
                <c:pt idx="3">
                  <c:v>1</c:v>
                </c:pt>
                <c:pt idx="4">
                  <c:v>1</c:v>
                </c:pt>
                <c:pt idx="5">
                  <c:v>1</c:v>
                </c:pt>
                <c:pt idx="6">
                  <c:v>1</c:v>
                </c:pt>
                <c:pt idx="7">
                  <c:v>1</c:v>
                </c:pt>
                <c:pt idx="8">
                  <c:v>1</c:v>
                </c:pt>
              </c:numCache>
            </c:numRef>
          </c:val>
          <c:smooth val="0"/>
        </c:ser>
        <c:dLbls>
          <c:showLegendKey val="0"/>
          <c:showVal val="0"/>
          <c:showCatName val="0"/>
          <c:showSerName val="0"/>
          <c:showPercent val="0"/>
          <c:showBubbleSize val="0"/>
        </c:dLbls>
        <c:marker val="1"/>
        <c:smooth val="0"/>
        <c:axId val="211173512"/>
        <c:axId val="211173904"/>
      </c:lineChart>
      <c:catAx>
        <c:axId val="211173512"/>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73904"/>
        <c:crosses val="autoZero"/>
        <c:auto val="0"/>
        <c:lblAlgn val="ctr"/>
        <c:lblOffset val="100"/>
        <c:noMultiLvlLbl val="0"/>
      </c:catAx>
      <c:valAx>
        <c:axId val="21117390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7351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Engagement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'A1'!$A$6:$A$14</c:f>
              <c:numCache>
                <c:formatCode>m/d/yy;@</c:formatCode>
                <c:ptCount val="9"/>
                <c:pt idx="0">
                  <c:v>42374</c:v>
                </c:pt>
                <c:pt idx="1">
                  <c:v>42379</c:v>
                </c:pt>
                <c:pt idx="2">
                  <c:v>42384</c:v>
                </c:pt>
                <c:pt idx="3">
                  <c:v>42389</c:v>
                </c:pt>
                <c:pt idx="4">
                  <c:v>42394</c:v>
                </c:pt>
                <c:pt idx="5">
                  <c:v>42399</c:v>
                </c:pt>
                <c:pt idx="6">
                  <c:v>42405</c:v>
                </c:pt>
                <c:pt idx="7">
                  <c:v>42410</c:v>
                </c:pt>
                <c:pt idx="8">
                  <c:v>42415</c:v>
                </c:pt>
              </c:numCache>
            </c:numRef>
          </c:cat>
          <c:val>
            <c:numRef>
              <c:f>'A1'!$B$6:$B$14</c:f>
              <c:numCache>
                <c:formatCode>General</c:formatCode>
                <c:ptCount val="9"/>
                <c:pt idx="0">
                  <c:v>2</c:v>
                </c:pt>
                <c:pt idx="1">
                  <c:v>2</c:v>
                </c:pt>
                <c:pt idx="2">
                  <c:v>3</c:v>
                </c:pt>
                <c:pt idx="3">
                  <c:v>3</c:v>
                </c:pt>
                <c:pt idx="4">
                  <c:v>4</c:v>
                </c:pt>
                <c:pt idx="5">
                  <c:v>4</c:v>
                </c:pt>
                <c:pt idx="6">
                  <c:v>5</c:v>
                </c:pt>
                <c:pt idx="7">
                  <c:v>5</c:v>
                </c:pt>
                <c:pt idx="8">
                  <c:v>5</c:v>
                </c:pt>
              </c:numCache>
            </c:numRef>
          </c:val>
          <c:smooth val="0"/>
        </c:ser>
        <c:dLbls>
          <c:showLegendKey val="0"/>
          <c:showVal val="0"/>
          <c:showCatName val="0"/>
          <c:showSerName val="0"/>
          <c:showPercent val="0"/>
          <c:showBubbleSize val="0"/>
        </c:dLbls>
        <c:marker val="1"/>
        <c:smooth val="0"/>
        <c:axId val="244966568"/>
        <c:axId val="244966960"/>
      </c:lineChart>
      <c:catAx>
        <c:axId val="244966568"/>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966960"/>
        <c:crosses val="autoZero"/>
        <c:auto val="0"/>
        <c:lblAlgn val="ctr"/>
        <c:lblOffset val="100"/>
        <c:noMultiLvlLbl val="0"/>
      </c:catAx>
      <c:valAx>
        <c:axId val="24496696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96656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a:t>
            </a:r>
            <a:r>
              <a:rPr lang="en-US" baseline="0"/>
              <a:t> Engagement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'A2'!$A$6:$A$8</c:f>
              <c:numCache>
                <c:formatCode>m/d/yy;@</c:formatCode>
                <c:ptCount val="3"/>
                <c:pt idx="0">
                  <c:v>42374</c:v>
                </c:pt>
                <c:pt idx="1">
                  <c:v>42379</c:v>
                </c:pt>
                <c:pt idx="2">
                  <c:v>42384</c:v>
                </c:pt>
              </c:numCache>
            </c:numRef>
          </c:cat>
          <c:val>
            <c:numRef>
              <c:f>'A2'!$B$6:$B$8</c:f>
              <c:numCache>
                <c:formatCode>General</c:formatCode>
                <c:ptCount val="3"/>
                <c:pt idx="0">
                  <c:v>3</c:v>
                </c:pt>
                <c:pt idx="1">
                  <c:v>2</c:v>
                </c:pt>
                <c:pt idx="2">
                  <c:v>1</c:v>
                </c:pt>
              </c:numCache>
            </c:numRef>
          </c:val>
          <c:smooth val="0"/>
        </c:ser>
        <c:dLbls>
          <c:showLegendKey val="0"/>
          <c:showVal val="0"/>
          <c:showCatName val="0"/>
          <c:showSerName val="0"/>
          <c:showPercent val="0"/>
          <c:showBubbleSize val="0"/>
        </c:dLbls>
        <c:marker val="1"/>
        <c:smooth val="0"/>
        <c:axId val="244965784"/>
        <c:axId val="244965392"/>
      </c:lineChart>
      <c:catAx>
        <c:axId val="24496578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965392"/>
        <c:crosses val="autoZero"/>
        <c:auto val="0"/>
        <c:lblAlgn val="ctr"/>
        <c:lblOffset val="100"/>
        <c:noMultiLvlLbl val="0"/>
      </c:catAx>
      <c:valAx>
        <c:axId val="24496539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96578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'A2'!$A$6:$A$8</c:f>
              <c:numCache>
                <c:formatCode>m/d/yy;@</c:formatCode>
                <c:ptCount val="3"/>
                <c:pt idx="0">
                  <c:v>42374</c:v>
                </c:pt>
                <c:pt idx="1">
                  <c:v>42379</c:v>
                </c:pt>
                <c:pt idx="2">
                  <c:v>42384</c:v>
                </c:pt>
              </c:numCache>
            </c:numRef>
          </c:cat>
          <c:val>
            <c:numRef>
              <c:f>'A2'!$C$6:$C$8</c:f>
              <c:numCache>
                <c:formatCode>General</c:formatCode>
                <c:ptCount val="3"/>
                <c:pt idx="0">
                  <c:v>2</c:v>
                </c:pt>
                <c:pt idx="1">
                  <c:v>1</c:v>
                </c:pt>
                <c:pt idx="2">
                  <c:v>1</c:v>
                </c:pt>
              </c:numCache>
            </c:numRef>
          </c:val>
          <c:smooth val="0"/>
        </c:ser>
        <c:dLbls>
          <c:showLegendKey val="0"/>
          <c:showVal val="0"/>
          <c:showCatName val="0"/>
          <c:showSerName val="0"/>
          <c:showPercent val="0"/>
          <c:showBubbleSize val="0"/>
        </c:dLbls>
        <c:marker val="1"/>
        <c:smooth val="0"/>
        <c:axId val="244967744"/>
        <c:axId val="244968136"/>
      </c:lineChart>
      <c:catAx>
        <c:axId val="24496774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968136"/>
        <c:crosses val="autoZero"/>
        <c:auto val="0"/>
        <c:lblAlgn val="ctr"/>
        <c:lblOffset val="100"/>
        <c:noMultiLvlLbl val="0"/>
      </c:catAx>
      <c:valAx>
        <c:axId val="24496813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96774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Peers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'A2'!$A$6:$A$8</c:f>
              <c:numCache>
                <c:formatCode>m/d/yy;@</c:formatCode>
                <c:ptCount val="3"/>
                <c:pt idx="0">
                  <c:v>42374</c:v>
                </c:pt>
                <c:pt idx="1">
                  <c:v>42379</c:v>
                </c:pt>
                <c:pt idx="2">
                  <c:v>42384</c:v>
                </c:pt>
              </c:numCache>
            </c:numRef>
          </c:cat>
          <c:val>
            <c:numRef>
              <c:f>'A2'!$D$6:$D$8</c:f>
              <c:numCache>
                <c:formatCode>General</c:formatCode>
                <c:ptCount val="3"/>
                <c:pt idx="0">
                  <c:v>4</c:v>
                </c:pt>
                <c:pt idx="1">
                  <c:v>1</c:v>
                </c:pt>
                <c:pt idx="2">
                  <c:v>1</c:v>
                </c:pt>
              </c:numCache>
            </c:numRef>
          </c:val>
          <c:smooth val="0"/>
        </c:ser>
        <c:dLbls>
          <c:showLegendKey val="0"/>
          <c:showVal val="0"/>
          <c:showCatName val="0"/>
          <c:showSerName val="0"/>
          <c:showPercent val="0"/>
          <c:showBubbleSize val="0"/>
        </c:dLbls>
        <c:marker val="1"/>
        <c:smooth val="0"/>
        <c:axId val="244966176"/>
        <c:axId val="244569216"/>
      </c:lineChart>
      <c:catAx>
        <c:axId val="244966176"/>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69216"/>
        <c:crosses val="autoZero"/>
        <c:auto val="0"/>
        <c:lblAlgn val="ctr"/>
        <c:lblOffset val="100"/>
        <c:noMultiLvlLbl val="0"/>
      </c:catAx>
      <c:valAx>
        <c:axId val="244569216"/>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96617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Engagement with Materials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'A2'!$A$6:$A$8</c:f>
              <c:numCache>
                <c:formatCode>m/d/yy;@</c:formatCode>
                <c:ptCount val="3"/>
                <c:pt idx="0">
                  <c:v>42374</c:v>
                </c:pt>
                <c:pt idx="1">
                  <c:v>42379</c:v>
                </c:pt>
                <c:pt idx="2">
                  <c:v>42384</c:v>
                </c:pt>
              </c:numCache>
            </c:numRef>
          </c:cat>
          <c:val>
            <c:numRef>
              <c:f>'A2'!$E$6:$E$8</c:f>
              <c:numCache>
                <c:formatCode>General</c:formatCode>
                <c:ptCount val="3"/>
                <c:pt idx="0">
                  <c:v>2</c:v>
                </c:pt>
                <c:pt idx="1">
                  <c:v>2</c:v>
                </c:pt>
                <c:pt idx="2">
                  <c:v>2</c:v>
                </c:pt>
              </c:numCache>
            </c:numRef>
          </c:val>
          <c:smooth val="0"/>
        </c:ser>
        <c:dLbls>
          <c:showLegendKey val="0"/>
          <c:showVal val="0"/>
          <c:showCatName val="0"/>
          <c:showSerName val="0"/>
          <c:showPercent val="0"/>
          <c:showBubbleSize val="0"/>
        </c:dLbls>
        <c:marker val="1"/>
        <c:smooth val="0"/>
        <c:axId val="244570000"/>
        <c:axId val="244570392"/>
      </c:lineChart>
      <c:catAx>
        <c:axId val="244570000"/>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0392"/>
        <c:crosses val="autoZero"/>
        <c:auto val="0"/>
        <c:lblAlgn val="ctr"/>
        <c:lblOffset val="100"/>
        <c:noMultiLvlLbl val="0"/>
      </c:catAx>
      <c:valAx>
        <c:axId val="244570392"/>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7000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7</xdr:col>
      <xdr:colOff>128587</xdr:colOff>
      <xdr:row>17</xdr:row>
      <xdr:rowOff>4762</xdr:rowOff>
    </xdr:from>
    <xdr:to>
      <xdr:col>12</xdr:col>
      <xdr:colOff>700087</xdr:colOff>
      <xdr:row>31</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119062</xdr:colOff>
      <xdr:row>17</xdr:row>
      <xdr:rowOff>4762</xdr:rowOff>
    </xdr:from>
    <xdr:to>
      <xdr:col>18</xdr:col>
      <xdr:colOff>690562</xdr:colOff>
      <xdr:row>31</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109537</xdr:colOff>
      <xdr:row>31</xdr:row>
      <xdr:rowOff>185737</xdr:rowOff>
    </xdr:from>
    <xdr:to>
      <xdr:col>12</xdr:col>
      <xdr:colOff>681037</xdr:colOff>
      <xdr:row>46</xdr:row>
      <xdr:rowOff>71437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100012</xdr:colOff>
      <xdr:row>32</xdr:row>
      <xdr:rowOff>4762</xdr:rowOff>
    </xdr:from>
    <xdr:to>
      <xdr:col>18</xdr:col>
      <xdr:colOff>671512</xdr:colOff>
      <xdr:row>46</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152400</xdr:colOff>
      <xdr:row>2</xdr:row>
      <xdr:rowOff>14287</xdr:rowOff>
    </xdr:from>
    <xdr:to>
      <xdr:col>15</xdr:col>
      <xdr:colOff>723900</xdr:colOff>
      <xdr:row>16</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2</xdr:row>
      <xdr:rowOff>4762</xdr:rowOff>
    </xdr:from>
    <xdr:to>
      <xdr:col>14</xdr:col>
      <xdr:colOff>676275</xdr:colOff>
      <xdr:row>16</xdr:row>
      <xdr:rowOff>80962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128587</xdr:colOff>
      <xdr:row>17</xdr:row>
      <xdr:rowOff>4762</xdr:rowOff>
    </xdr:from>
    <xdr:to>
      <xdr:col>11</xdr:col>
      <xdr:colOff>700087</xdr:colOff>
      <xdr:row>31</xdr:row>
      <xdr:rowOff>80962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109537</xdr:colOff>
      <xdr:row>17</xdr:row>
      <xdr:rowOff>14287</xdr:rowOff>
    </xdr:from>
    <xdr:to>
      <xdr:col>17</xdr:col>
      <xdr:colOff>681037</xdr:colOff>
      <xdr:row>31</xdr:row>
      <xdr:rowOff>90487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128587</xdr:colOff>
      <xdr:row>32</xdr:row>
      <xdr:rowOff>4762</xdr:rowOff>
    </xdr:from>
    <xdr:to>
      <xdr:col>11</xdr:col>
      <xdr:colOff>700087</xdr:colOff>
      <xdr:row>46</xdr:row>
      <xdr:rowOff>80962</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119062</xdr:colOff>
      <xdr:row>32</xdr:row>
      <xdr:rowOff>14287</xdr:rowOff>
    </xdr:from>
    <xdr:to>
      <xdr:col>17</xdr:col>
      <xdr:colOff>690562</xdr:colOff>
      <xdr:row>46</xdr:row>
      <xdr:rowOff>90487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104775</xdr:colOff>
      <xdr:row>2</xdr:row>
      <xdr:rowOff>185737</xdr:rowOff>
    </xdr:from>
    <xdr:to>
      <xdr:col>14</xdr:col>
      <xdr:colOff>676275</xdr:colOff>
      <xdr:row>17</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119062</xdr:colOff>
      <xdr:row>18</xdr:row>
      <xdr:rowOff>4762</xdr:rowOff>
    </xdr:from>
    <xdr:to>
      <xdr:col>11</xdr:col>
      <xdr:colOff>690562</xdr:colOff>
      <xdr:row>32</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90487</xdr:colOff>
      <xdr:row>18</xdr:row>
      <xdr:rowOff>4762</xdr:rowOff>
    </xdr:from>
    <xdr:to>
      <xdr:col>17</xdr:col>
      <xdr:colOff>661987</xdr:colOff>
      <xdr:row>32</xdr:row>
      <xdr:rowOff>80962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109537</xdr:colOff>
      <xdr:row>33</xdr:row>
      <xdr:rowOff>4762</xdr:rowOff>
    </xdr:from>
    <xdr:to>
      <xdr:col>11</xdr:col>
      <xdr:colOff>681037</xdr:colOff>
      <xdr:row>47</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109537</xdr:colOff>
      <xdr:row>32</xdr:row>
      <xdr:rowOff>185737</xdr:rowOff>
    </xdr:from>
    <xdr:to>
      <xdr:col>17</xdr:col>
      <xdr:colOff>681037</xdr:colOff>
      <xdr:row>47</xdr:row>
      <xdr:rowOff>71437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114300</xdr:colOff>
      <xdr:row>3</xdr:row>
      <xdr:rowOff>14287</xdr:rowOff>
    </xdr:from>
    <xdr:to>
      <xdr:col>14</xdr:col>
      <xdr:colOff>685800</xdr:colOff>
      <xdr:row>17</xdr:row>
      <xdr:rowOff>90487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138112</xdr:colOff>
      <xdr:row>18</xdr:row>
      <xdr:rowOff>4762</xdr:rowOff>
    </xdr:from>
    <xdr:to>
      <xdr:col>11</xdr:col>
      <xdr:colOff>709612</xdr:colOff>
      <xdr:row>32</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109537</xdr:colOff>
      <xdr:row>17</xdr:row>
      <xdr:rowOff>185737</xdr:rowOff>
    </xdr:from>
    <xdr:to>
      <xdr:col>17</xdr:col>
      <xdr:colOff>681037</xdr:colOff>
      <xdr:row>32</xdr:row>
      <xdr:rowOff>71437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138112</xdr:colOff>
      <xdr:row>32</xdr:row>
      <xdr:rowOff>185737</xdr:rowOff>
    </xdr:from>
    <xdr:to>
      <xdr:col>11</xdr:col>
      <xdr:colOff>709612</xdr:colOff>
      <xdr:row>47</xdr:row>
      <xdr:rowOff>71437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138112</xdr:colOff>
      <xdr:row>33</xdr:row>
      <xdr:rowOff>14287</xdr:rowOff>
    </xdr:from>
    <xdr:to>
      <xdr:col>17</xdr:col>
      <xdr:colOff>709612</xdr:colOff>
      <xdr:row>47</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95250</xdr:colOff>
      <xdr:row>4</xdr:row>
      <xdr:rowOff>4762</xdr:rowOff>
    </xdr:from>
    <xdr:to>
      <xdr:col>14</xdr:col>
      <xdr:colOff>666750</xdr:colOff>
      <xdr:row>18</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138112</xdr:colOff>
      <xdr:row>19</xdr:row>
      <xdr:rowOff>4762</xdr:rowOff>
    </xdr:from>
    <xdr:to>
      <xdr:col>11</xdr:col>
      <xdr:colOff>709612</xdr:colOff>
      <xdr:row>33</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100012</xdr:colOff>
      <xdr:row>19</xdr:row>
      <xdr:rowOff>14287</xdr:rowOff>
    </xdr:from>
    <xdr:to>
      <xdr:col>17</xdr:col>
      <xdr:colOff>671512</xdr:colOff>
      <xdr:row>33</xdr:row>
      <xdr:rowOff>90487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128587</xdr:colOff>
      <xdr:row>34</xdr:row>
      <xdr:rowOff>4762</xdr:rowOff>
    </xdr:from>
    <xdr:to>
      <xdr:col>11</xdr:col>
      <xdr:colOff>700087</xdr:colOff>
      <xdr:row>48</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109537</xdr:colOff>
      <xdr:row>34</xdr:row>
      <xdr:rowOff>14287</xdr:rowOff>
    </xdr:from>
    <xdr:to>
      <xdr:col>17</xdr:col>
      <xdr:colOff>681037</xdr:colOff>
      <xdr:row>48</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114300</xdr:colOff>
      <xdr:row>4</xdr:row>
      <xdr:rowOff>4762</xdr:rowOff>
    </xdr:from>
    <xdr:to>
      <xdr:col>14</xdr:col>
      <xdr:colOff>685800</xdr:colOff>
      <xdr:row>18</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128587</xdr:colOff>
      <xdr:row>18</xdr:row>
      <xdr:rowOff>185737</xdr:rowOff>
    </xdr:from>
    <xdr:to>
      <xdr:col>11</xdr:col>
      <xdr:colOff>700087</xdr:colOff>
      <xdr:row>33</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119062</xdr:colOff>
      <xdr:row>19</xdr:row>
      <xdr:rowOff>4762</xdr:rowOff>
    </xdr:from>
    <xdr:to>
      <xdr:col>17</xdr:col>
      <xdr:colOff>690562</xdr:colOff>
      <xdr:row>33</xdr:row>
      <xdr:rowOff>80962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128587</xdr:colOff>
      <xdr:row>33</xdr:row>
      <xdr:rowOff>185737</xdr:rowOff>
    </xdr:from>
    <xdr:to>
      <xdr:col>11</xdr:col>
      <xdr:colOff>700087</xdr:colOff>
      <xdr:row>48</xdr:row>
      <xdr:rowOff>71437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119062</xdr:colOff>
      <xdr:row>34</xdr:row>
      <xdr:rowOff>14287</xdr:rowOff>
    </xdr:from>
    <xdr:to>
      <xdr:col>17</xdr:col>
      <xdr:colOff>690562</xdr:colOff>
      <xdr:row>48</xdr:row>
      <xdr:rowOff>90487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7" name="Table7" displayName="Table7" ref="J3:M9" totalsRowShown="0" headerRowDxfId="41" dataDxfId="40">
  <autoFilter ref="J3:M9">
    <filterColumn colId="0" hiddenButton="1"/>
    <filterColumn colId="1" hiddenButton="1"/>
    <filterColumn colId="2" hiddenButton="1"/>
    <filterColumn colId="3" hiddenButton="1"/>
  </autoFilter>
  <tableColumns count="4">
    <tableColumn id="1" name="Child ID" dataDxfId="39"/>
    <tableColumn id="2" name="Slope" dataDxfId="38"/>
    <tableColumn id="3" name="Trend" dataDxfId="37">
      <calculatedColumnFormula>IF(K4&gt;0,"Positive", IF(K4&lt;0,"Negative", IF(K4=0, "None")))</calculatedColumnFormula>
    </tableColumn>
    <tableColumn id="4" name="# of Data Points" dataDxfId="36"/>
  </tableColumns>
  <tableStyleInfo name="TableStyleLight4" showFirstColumn="0" showLastColumn="0" showRowStripes="1" showColumnStripes="0"/>
</table>
</file>

<file path=xl/tables/table2.xml><?xml version="1.0" encoding="utf-8"?>
<table xmlns="http://schemas.openxmlformats.org/spreadsheetml/2006/main" id="1" name="Table1" displayName="Table1" ref="A5:F14" totalsRowShown="0">
  <autoFilter ref="A5:F14">
    <filterColumn colId="0" hiddenButton="1"/>
    <filterColumn colId="1" hiddenButton="1"/>
    <filterColumn colId="2" hiddenButton="1"/>
    <filterColumn colId="3" hiddenButton="1"/>
    <filterColumn colId="4" hiddenButton="1"/>
    <filterColumn colId="5" hiddenButton="1"/>
  </autoFilter>
  <tableColumns count="6">
    <tableColumn id="1" name="Session Date" dataDxfId="35"/>
    <tableColumn id="2" name="Overall Engagement" dataDxfId="34"/>
    <tableColumn id="3" name="Adults" dataDxfId="33"/>
    <tableColumn id="4" name="Peers" dataDxfId="32"/>
    <tableColumn id="5" name="Materials" dataDxfId="31"/>
    <tableColumn id="6" name="Complexity" dataDxfId="30"/>
  </tableColumns>
  <tableStyleInfo name="TableStyleLight1" showFirstColumn="0" showLastColumn="0" showRowStripes="1" showColumnStripes="0"/>
</table>
</file>

<file path=xl/tables/table3.xml><?xml version="1.0" encoding="utf-8"?>
<table xmlns="http://schemas.openxmlformats.org/spreadsheetml/2006/main" id="2" name="Table13" displayName="Table13" ref="A5:F8" totalsRowShown="0">
  <autoFilter ref="A5:F8">
    <filterColumn colId="0" hiddenButton="1"/>
    <filterColumn colId="1" hiddenButton="1"/>
    <filterColumn colId="2" hiddenButton="1"/>
    <filterColumn colId="3" hiddenButton="1"/>
    <filterColumn colId="4" hiddenButton="1"/>
    <filterColumn colId="5" hiddenButton="1"/>
  </autoFilter>
  <tableColumns count="6">
    <tableColumn id="1" name="Session Date" dataDxfId="29"/>
    <tableColumn id="2" name="Overall Engagement" dataDxfId="28"/>
    <tableColumn id="3" name="Adults" dataDxfId="27"/>
    <tableColumn id="4" name="Peers" dataDxfId="26"/>
    <tableColumn id="5" name="Materials" dataDxfId="25"/>
    <tableColumn id="6" name="Complexity" dataDxfId="24"/>
  </tableColumns>
  <tableStyleInfo name="TableStyleLight1" showFirstColumn="0" showLastColumn="0" showRowStripes="1" showColumnStripes="0"/>
</table>
</file>

<file path=xl/tables/table4.xml><?xml version="1.0" encoding="utf-8"?>
<table xmlns="http://schemas.openxmlformats.org/spreadsheetml/2006/main" id="3" name="Table134" displayName="Table134" ref="A5:F10" totalsRowShown="0">
  <autoFilter ref="A5:F10">
    <filterColumn colId="0" hiddenButton="1"/>
    <filterColumn colId="1" hiddenButton="1"/>
    <filterColumn colId="2" hiddenButton="1"/>
    <filterColumn colId="3" hiddenButton="1"/>
    <filterColumn colId="4" hiddenButton="1"/>
    <filterColumn colId="5" hiddenButton="1"/>
  </autoFilter>
  <tableColumns count="6">
    <tableColumn id="1" name="Session Date" dataDxfId="23"/>
    <tableColumn id="2" name="Overall Engagement" dataDxfId="22"/>
    <tableColumn id="3" name="Adults" dataDxfId="21"/>
    <tableColumn id="4" name="Peers" dataDxfId="20"/>
    <tableColumn id="5" name="Materials" dataDxfId="19"/>
    <tableColumn id="6" name="Complexity" dataDxfId="18"/>
  </tableColumns>
  <tableStyleInfo name="TableStyleLight1" showFirstColumn="0" showLastColumn="0" showRowStripes="1" showColumnStripes="0"/>
</table>
</file>

<file path=xl/tables/table5.xml><?xml version="1.0" encoding="utf-8"?>
<table xmlns="http://schemas.openxmlformats.org/spreadsheetml/2006/main" id="4" name="Table1345" displayName="Table1345" ref="A5:F11" totalsRowShown="0">
  <autoFilter ref="A5:F11">
    <filterColumn colId="0" hiddenButton="1"/>
    <filterColumn colId="1" hiddenButton="1"/>
    <filterColumn colId="2" hiddenButton="1"/>
    <filterColumn colId="3" hiddenButton="1"/>
    <filterColumn colId="4" hiddenButton="1"/>
    <filterColumn colId="5" hiddenButton="1"/>
  </autoFilter>
  <tableColumns count="6">
    <tableColumn id="1" name="Session Date" dataDxfId="17"/>
    <tableColumn id="2" name="Overall Engagement" dataDxfId="16"/>
    <tableColumn id="3" name="Adults" dataDxfId="15"/>
    <tableColumn id="4" name="Peers" dataDxfId="14"/>
    <tableColumn id="5" name="Materials" dataDxfId="13"/>
    <tableColumn id="6" name="Complexity" dataDxfId="12"/>
  </tableColumns>
  <tableStyleInfo name="TableStyleLight1" showFirstColumn="0" showLastColumn="0" showRowStripes="1" showColumnStripes="0"/>
</table>
</file>

<file path=xl/tables/table6.xml><?xml version="1.0" encoding="utf-8"?>
<table xmlns="http://schemas.openxmlformats.org/spreadsheetml/2006/main" id="5" name="Table13456" displayName="Table13456" ref="A5:F9" totalsRowShown="0">
  <autoFilter ref="A5:F9">
    <filterColumn colId="0" hiddenButton="1"/>
    <filterColumn colId="1" hiddenButton="1"/>
    <filterColumn colId="2" hiddenButton="1"/>
    <filterColumn colId="3" hiddenButton="1"/>
    <filterColumn colId="4" hiddenButton="1"/>
    <filterColumn colId="5" hiddenButton="1"/>
  </autoFilter>
  <tableColumns count="6">
    <tableColumn id="1" name="Session Date" dataDxfId="11"/>
    <tableColumn id="2" name="Overall Engagement" dataDxfId="10"/>
    <tableColumn id="3" name="Adults" dataDxfId="9"/>
    <tableColumn id="4" name="Peers" dataDxfId="8"/>
    <tableColumn id="5" name="Materials" dataDxfId="7"/>
    <tableColumn id="6" name="Complexity" dataDxfId="6"/>
  </tableColumns>
  <tableStyleInfo name="TableStyleLight1" showFirstColumn="0" showLastColumn="0" showRowStripes="1" showColumnStripes="0"/>
</table>
</file>

<file path=xl/tables/table7.xml><?xml version="1.0" encoding="utf-8"?>
<table xmlns="http://schemas.openxmlformats.org/spreadsheetml/2006/main" id="6" name="Table134567" displayName="Table134567" ref="A5:F12" totalsRowShown="0">
  <autoFilter ref="A5:F12">
    <filterColumn colId="0" hiddenButton="1"/>
    <filterColumn colId="1" hiddenButton="1"/>
    <filterColumn colId="2" hiddenButton="1"/>
    <filterColumn colId="3" hiddenButton="1"/>
    <filterColumn colId="4" hiddenButton="1"/>
    <filterColumn colId="5" hiddenButton="1"/>
  </autoFilter>
  <tableColumns count="6">
    <tableColumn id="1" name="Session Date" dataDxfId="5"/>
    <tableColumn id="2" name="Overall Engagement" dataDxfId="4"/>
    <tableColumn id="3" name="Adults" dataDxfId="3"/>
    <tableColumn id="4" name="Peers" dataDxfId="2"/>
    <tableColumn id="5" name="Materials" dataDxfId="1"/>
    <tableColumn id="6" name="Complexity"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7"/>
  <sheetViews>
    <sheetView showGridLines="0" showRowColHeaders="0" tabSelected="1" workbookViewId="0">
      <selection activeCell="B3" sqref="B3:O37"/>
    </sheetView>
  </sheetViews>
  <sheetFormatPr defaultRowHeight="15" x14ac:dyDescent="0.25"/>
  <sheetData>
    <row r="3" spans="2:16" x14ac:dyDescent="0.25">
      <c r="B3" s="27" t="s">
        <v>32</v>
      </c>
      <c r="C3" s="27"/>
      <c r="D3" s="27"/>
      <c r="E3" s="27"/>
      <c r="F3" s="27"/>
      <c r="G3" s="27"/>
      <c r="H3" s="27"/>
      <c r="I3" s="27"/>
      <c r="J3" s="27"/>
      <c r="K3" s="27"/>
      <c r="L3" s="27"/>
      <c r="M3" s="27"/>
      <c r="N3" s="27"/>
      <c r="O3" s="27"/>
      <c r="P3" t="s">
        <v>33</v>
      </c>
    </row>
    <row r="4" spans="2:16" x14ac:dyDescent="0.25">
      <c r="B4" s="27"/>
      <c r="C4" s="27"/>
      <c r="D4" s="27"/>
      <c r="E4" s="27"/>
      <c r="F4" s="27"/>
      <c r="G4" s="27"/>
      <c r="H4" s="27"/>
      <c r="I4" s="27"/>
      <c r="J4" s="27"/>
      <c r="K4" s="27"/>
      <c r="L4" s="27"/>
      <c r="M4" s="27"/>
      <c r="N4" s="27"/>
      <c r="O4" s="27"/>
    </row>
    <row r="5" spans="2:16" x14ac:dyDescent="0.25">
      <c r="B5" s="27"/>
      <c r="C5" s="27"/>
      <c r="D5" s="27"/>
      <c r="E5" s="27"/>
      <c r="F5" s="27"/>
      <c r="G5" s="27"/>
      <c r="H5" s="27"/>
      <c r="I5" s="27"/>
      <c r="J5" s="27"/>
      <c r="K5" s="27"/>
      <c r="L5" s="27"/>
      <c r="M5" s="27"/>
      <c r="N5" s="27"/>
      <c r="O5" s="27"/>
    </row>
    <row r="6" spans="2:16" x14ac:dyDescent="0.25">
      <c r="B6" s="27"/>
      <c r="C6" s="27"/>
      <c r="D6" s="27"/>
      <c r="E6" s="27"/>
      <c r="F6" s="27"/>
      <c r="G6" s="27"/>
      <c r="H6" s="27"/>
      <c r="I6" s="27"/>
      <c r="J6" s="27"/>
      <c r="K6" s="27"/>
      <c r="L6" s="27"/>
      <c r="M6" s="27"/>
      <c r="N6" s="27"/>
      <c r="O6" s="27"/>
    </row>
    <row r="7" spans="2:16" x14ac:dyDescent="0.25">
      <c r="B7" s="27"/>
      <c r="C7" s="27"/>
      <c r="D7" s="27"/>
      <c r="E7" s="27"/>
      <c r="F7" s="27"/>
      <c r="G7" s="27"/>
      <c r="H7" s="27"/>
      <c r="I7" s="27"/>
      <c r="J7" s="27"/>
      <c r="K7" s="27"/>
      <c r="L7" s="27"/>
      <c r="M7" s="27"/>
      <c r="N7" s="27"/>
      <c r="O7" s="27"/>
    </row>
    <row r="8" spans="2:16" x14ac:dyDescent="0.25">
      <c r="B8" s="27"/>
      <c r="C8" s="27"/>
      <c r="D8" s="27"/>
      <c r="E8" s="27"/>
      <c r="F8" s="27"/>
      <c r="G8" s="27"/>
      <c r="H8" s="27"/>
      <c r="I8" s="27"/>
      <c r="J8" s="27"/>
      <c r="K8" s="27"/>
      <c r="L8" s="27"/>
      <c r="M8" s="27"/>
      <c r="N8" s="27"/>
      <c r="O8" s="27"/>
    </row>
    <row r="9" spans="2:16" x14ac:dyDescent="0.25">
      <c r="B9" s="27"/>
      <c r="C9" s="27"/>
      <c r="D9" s="27"/>
      <c r="E9" s="27"/>
      <c r="F9" s="27"/>
      <c r="G9" s="27"/>
      <c r="H9" s="27"/>
      <c r="I9" s="27"/>
      <c r="J9" s="27"/>
      <c r="K9" s="27"/>
      <c r="L9" s="27"/>
      <c r="M9" s="27"/>
      <c r="N9" s="27"/>
      <c r="O9" s="27"/>
    </row>
    <row r="10" spans="2:16" x14ac:dyDescent="0.25">
      <c r="B10" s="27"/>
      <c r="C10" s="27"/>
      <c r="D10" s="27"/>
      <c r="E10" s="27"/>
      <c r="F10" s="27"/>
      <c r="G10" s="27"/>
      <c r="H10" s="27"/>
      <c r="I10" s="27"/>
      <c r="J10" s="27"/>
      <c r="K10" s="27"/>
      <c r="L10" s="27"/>
      <c r="M10" s="27"/>
      <c r="N10" s="27"/>
      <c r="O10" s="27"/>
    </row>
    <row r="11" spans="2:16" x14ac:dyDescent="0.25">
      <c r="B11" s="27"/>
      <c r="C11" s="27"/>
      <c r="D11" s="27"/>
      <c r="E11" s="27"/>
      <c r="F11" s="27"/>
      <c r="G11" s="27"/>
      <c r="H11" s="27"/>
      <c r="I11" s="27"/>
      <c r="J11" s="27"/>
      <c r="K11" s="27"/>
      <c r="L11" s="27"/>
      <c r="M11" s="27"/>
      <c r="N11" s="27"/>
      <c r="O11" s="27"/>
    </row>
    <row r="12" spans="2:16" x14ac:dyDescent="0.25">
      <c r="B12" s="27"/>
      <c r="C12" s="27"/>
      <c r="D12" s="27"/>
      <c r="E12" s="27"/>
      <c r="F12" s="27"/>
      <c r="G12" s="27"/>
      <c r="H12" s="27"/>
      <c r="I12" s="27"/>
      <c r="J12" s="27"/>
      <c r="K12" s="27"/>
      <c r="L12" s="27"/>
      <c r="M12" s="27"/>
      <c r="N12" s="27"/>
      <c r="O12" s="27"/>
    </row>
    <row r="13" spans="2:16" x14ac:dyDescent="0.25">
      <c r="B13" s="27"/>
      <c r="C13" s="27"/>
      <c r="D13" s="27"/>
      <c r="E13" s="27"/>
      <c r="F13" s="27"/>
      <c r="G13" s="27"/>
      <c r="H13" s="27"/>
      <c r="I13" s="27"/>
      <c r="J13" s="27"/>
      <c r="K13" s="27"/>
      <c r="L13" s="27"/>
      <c r="M13" s="27"/>
      <c r="N13" s="27"/>
      <c r="O13" s="27"/>
    </row>
    <row r="14" spans="2:16" x14ac:dyDescent="0.25">
      <c r="B14" s="27"/>
      <c r="C14" s="27"/>
      <c r="D14" s="27"/>
      <c r="E14" s="27"/>
      <c r="F14" s="27"/>
      <c r="G14" s="27"/>
      <c r="H14" s="27"/>
      <c r="I14" s="27"/>
      <c r="J14" s="27"/>
      <c r="K14" s="27"/>
      <c r="L14" s="27"/>
      <c r="M14" s="27"/>
      <c r="N14" s="27"/>
      <c r="O14" s="27"/>
    </row>
    <row r="15" spans="2:16" x14ac:dyDescent="0.25">
      <c r="B15" s="27"/>
      <c r="C15" s="27"/>
      <c r="D15" s="27"/>
      <c r="E15" s="27"/>
      <c r="F15" s="27"/>
      <c r="G15" s="27"/>
      <c r="H15" s="27"/>
      <c r="I15" s="27"/>
      <c r="J15" s="27"/>
      <c r="K15" s="27"/>
      <c r="L15" s="27"/>
      <c r="M15" s="27"/>
      <c r="N15" s="27"/>
      <c r="O15" s="27"/>
    </row>
    <row r="16" spans="2:16" x14ac:dyDescent="0.25">
      <c r="B16" s="27"/>
      <c r="C16" s="27"/>
      <c r="D16" s="27"/>
      <c r="E16" s="27"/>
      <c r="F16" s="27"/>
      <c r="G16" s="27"/>
      <c r="H16" s="27"/>
      <c r="I16" s="27"/>
      <c r="J16" s="27"/>
      <c r="K16" s="27"/>
      <c r="L16" s="27"/>
      <c r="M16" s="27"/>
      <c r="N16" s="27"/>
      <c r="O16" s="27"/>
    </row>
    <row r="17" spans="2:15" x14ac:dyDescent="0.25">
      <c r="B17" s="27"/>
      <c r="C17" s="27"/>
      <c r="D17" s="27"/>
      <c r="E17" s="27"/>
      <c r="F17" s="27"/>
      <c r="G17" s="27"/>
      <c r="H17" s="27"/>
      <c r="I17" s="27"/>
      <c r="J17" s="27"/>
      <c r="K17" s="27"/>
      <c r="L17" s="27"/>
      <c r="M17" s="27"/>
      <c r="N17" s="27"/>
      <c r="O17" s="27"/>
    </row>
    <row r="18" spans="2:15" x14ac:dyDescent="0.25">
      <c r="B18" s="27"/>
      <c r="C18" s="27"/>
      <c r="D18" s="27"/>
      <c r="E18" s="27"/>
      <c r="F18" s="27"/>
      <c r="G18" s="27"/>
      <c r="H18" s="27"/>
      <c r="I18" s="27"/>
      <c r="J18" s="27"/>
      <c r="K18" s="27"/>
      <c r="L18" s="27"/>
      <c r="M18" s="27"/>
      <c r="N18" s="27"/>
      <c r="O18" s="27"/>
    </row>
    <row r="19" spans="2:15" x14ac:dyDescent="0.25">
      <c r="B19" s="27"/>
      <c r="C19" s="27"/>
      <c r="D19" s="27"/>
      <c r="E19" s="27"/>
      <c r="F19" s="27"/>
      <c r="G19" s="27"/>
      <c r="H19" s="27"/>
      <c r="I19" s="27"/>
      <c r="J19" s="27"/>
      <c r="K19" s="27"/>
      <c r="L19" s="27"/>
      <c r="M19" s="27"/>
      <c r="N19" s="27"/>
      <c r="O19" s="27"/>
    </row>
    <row r="20" spans="2:15" x14ac:dyDescent="0.25">
      <c r="B20" s="27"/>
      <c r="C20" s="27"/>
      <c r="D20" s="27"/>
      <c r="E20" s="27"/>
      <c r="F20" s="27"/>
      <c r="G20" s="27"/>
      <c r="H20" s="27"/>
      <c r="I20" s="27"/>
      <c r="J20" s="27"/>
      <c r="K20" s="27"/>
      <c r="L20" s="27"/>
      <c r="M20" s="27"/>
      <c r="N20" s="27"/>
      <c r="O20" s="27"/>
    </row>
    <row r="21" spans="2:15" x14ac:dyDescent="0.25">
      <c r="B21" s="27"/>
      <c r="C21" s="27"/>
      <c r="D21" s="27"/>
      <c r="E21" s="27"/>
      <c r="F21" s="27"/>
      <c r="G21" s="27"/>
      <c r="H21" s="27"/>
      <c r="I21" s="27"/>
      <c r="J21" s="27"/>
      <c r="K21" s="27"/>
      <c r="L21" s="27"/>
      <c r="M21" s="27"/>
      <c r="N21" s="27"/>
      <c r="O21" s="27"/>
    </row>
    <row r="22" spans="2:15" x14ac:dyDescent="0.25">
      <c r="B22" s="27"/>
      <c r="C22" s="27"/>
      <c r="D22" s="27"/>
      <c r="E22" s="27"/>
      <c r="F22" s="27"/>
      <c r="G22" s="27"/>
      <c r="H22" s="27"/>
      <c r="I22" s="27"/>
      <c r="J22" s="27"/>
      <c r="K22" s="27"/>
      <c r="L22" s="27"/>
      <c r="M22" s="27"/>
      <c r="N22" s="27"/>
      <c r="O22" s="27"/>
    </row>
    <row r="23" spans="2:15" x14ac:dyDescent="0.25">
      <c r="B23" s="27"/>
      <c r="C23" s="27"/>
      <c r="D23" s="27"/>
      <c r="E23" s="27"/>
      <c r="F23" s="27"/>
      <c r="G23" s="27"/>
      <c r="H23" s="27"/>
      <c r="I23" s="27"/>
      <c r="J23" s="27"/>
      <c r="K23" s="27"/>
      <c r="L23" s="27"/>
      <c r="M23" s="27"/>
      <c r="N23" s="27"/>
      <c r="O23" s="27"/>
    </row>
    <row r="24" spans="2:15" x14ac:dyDescent="0.25">
      <c r="B24" s="27"/>
      <c r="C24" s="27"/>
      <c r="D24" s="27"/>
      <c r="E24" s="27"/>
      <c r="F24" s="27"/>
      <c r="G24" s="27"/>
      <c r="H24" s="27"/>
      <c r="I24" s="27"/>
      <c r="J24" s="27"/>
      <c r="K24" s="27"/>
      <c r="L24" s="27"/>
      <c r="M24" s="27"/>
      <c r="N24" s="27"/>
      <c r="O24" s="27"/>
    </row>
    <row r="25" spans="2:15" x14ac:dyDescent="0.25">
      <c r="B25" s="27"/>
      <c r="C25" s="27"/>
      <c r="D25" s="27"/>
      <c r="E25" s="27"/>
      <c r="F25" s="27"/>
      <c r="G25" s="27"/>
      <c r="H25" s="27"/>
      <c r="I25" s="27"/>
      <c r="J25" s="27"/>
      <c r="K25" s="27"/>
      <c r="L25" s="27"/>
      <c r="M25" s="27"/>
      <c r="N25" s="27"/>
      <c r="O25" s="27"/>
    </row>
    <row r="26" spans="2:15" x14ac:dyDescent="0.25">
      <c r="B26" s="27"/>
      <c r="C26" s="27"/>
      <c r="D26" s="27"/>
      <c r="E26" s="27"/>
      <c r="F26" s="27"/>
      <c r="G26" s="27"/>
      <c r="H26" s="27"/>
      <c r="I26" s="27"/>
      <c r="J26" s="27"/>
      <c r="K26" s="27"/>
      <c r="L26" s="27"/>
      <c r="M26" s="27"/>
      <c r="N26" s="27"/>
      <c r="O26" s="27"/>
    </row>
    <row r="27" spans="2:15" x14ac:dyDescent="0.25">
      <c r="B27" s="27"/>
      <c r="C27" s="27"/>
      <c r="D27" s="27"/>
      <c r="E27" s="27"/>
      <c r="F27" s="27"/>
      <c r="G27" s="27"/>
      <c r="H27" s="27"/>
      <c r="I27" s="27"/>
      <c r="J27" s="27"/>
      <c r="K27" s="27"/>
      <c r="L27" s="27"/>
      <c r="M27" s="27"/>
      <c r="N27" s="27"/>
      <c r="O27" s="27"/>
    </row>
    <row r="28" spans="2:15" x14ac:dyDescent="0.25">
      <c r="B28" s="27"/>
      <c r="C28" s="27"/>
      <c r="D28" s="27"/>
      <c r="E28" s="27"/>
      <c r="F28" s="27"/>
      <c r="G28" s="27"/>
      <c r="H28" s="27"/>
      <c r="I28" s="27"/>
      <c r="J28" s="27"/>
      <c r="K28" s="27"/>
      <c r="L28" s="27"/>
      <c r="M28" s="27"/>
      <c r="N28" s="27"/>
      <c r="O28" s="27"/>
    </row>
    <row r="29" spans="2:15" x14ac:dyDescent="0.25">
      <c r="B29" s="27"/>
      <c r="C29" s="27"/>
      <c r="D29" s="27"/>
      <c r="E29" s="27"/>
      <c r="F29" s="27"/>
      <c r="G29" s="27"/>
      <c r="H29" s="27"/>
      <c r="I29" s="27"/>
      <c r="J29" s="27"/>
      <c r="K29" s="27"/>
      <c r="L29" s="27"/>
      <c r="M29" s="27"/>
      <c r="N29" s="27"/>
      <c r="O29" s="27"/>
    </row>
    <row r="30" spans="2:15" x14ac:dyDescent="0.25">
      <c r="B30" s="27"/>
      <c r="C30" s="27"/>
      <c r="D30" s="27"/>
      <c r="E30" s="27"/>
      <c r="F30" s="27"/>
      <c r="G30" s="27"/>
      <c r="H30" s="27"/>
      <c r="I30" s="27"/>
      <c r="J30" s="27"/>
      <c r="K30" s="27"/>
      <c r="L30" s="27"/>
      <c r="M30" s="27"/>
      <c r="N30" s="27"/>
      <c r="O30" s="27"/>
    </row>
    <row r="31" spans="2:15" x14ac:dyDescent="0.25">
      <c r="B31" s="27"/>
      <c r="C31" s="27"/>
      <c r="D31" s="27"/>
      <c r="E31" s="27"/>
      <c r="F31" s="27"/>
      <c r="G31" s="27"/>
      <c r="H31" s="27"/>
      <c r="I31" s="27"/>
      <c r="J31" s="27"/>
      <c r="K31" s="27"/>
      <c r="L31" s="27"/>
      <c r="M31" s="27"/>
      <c r="N31" s="27"/>
      <c r="O31" s="27"/>
    </row>
    <row r="32" spans="2:15" x14ac:dyDescent="0.25">
      <c r="B32" s="27"/>
      <c r="C32" s="27"/>
      <c r="D32" s="27"/>
      <c r="E32" s="27"/>
      <c r="F32" s="27"/>
      <c r="G32" s="27"/>
      <c r="H32" s="27"/>
      <c r="I32" s="27"/>
      <c r="J32" s="27"/>
      <c r="K32" s="27"/>
      <c r="L32" s="27"/>
      <c r="M32" s="27"/>
      <c r="N32" s="27"/>
      <c r="O32" s="27"/>
    </row>
    <row r="33" spans="2:15" x14ac:dyDescent="0.25">
      <c r="B33" s="27"/>
      <c r="C33" s="27"/>
      <c r="D33" s="27"/>
      <c r="E33" s="27"/>
      <c r="F33" s="27"/>
      <c r="G33" s="27"/>
      <c r="H33" s="27"/>
      <c r="I33" s="27"/>
      <c r="J33" s="27"/>
      <c r="K33" s="27"/>
      <c r="L33" s="27"/>
      <c r="M33" s="27"/>
      <c r="N33" s="27"/>
      <c r="O33" s="27"/>
    </row>
    <row r="34" spans="2:15" x14ac:dyDescent="0.25">
      <c r="B34" s="27"/>
      <c r="C34" s="27"/>
      <c r="D34" s="27"/>
      <c r="E34" s="27"/>
      <c r="F34" s="27"/>
      <c r="G34" s="27"/>
      <c r="H34" s="27"/>
      <c r="I34" s="27"/>
      <c r="J34" s="27"/>
      <c r="K34" s="27"/>
      <c r="L34" s="27"/>
      <c r="M34" s="27"/>
      <c r="N34" s="27"/>
      <c r="O34" s="27"/>
    </row>
    <row r="35" spans="2:15" x14ac:dyDescent="0.25">
      <c r="B35" s="27"/>
      <c r="C35" s="27"/>
      <c r="D35" s="27"/>
      <c r="E35" s="27"/>
      <c r="F35" s="27"/>
      <c r="G35" s="27"/>
      <c r="H35" s="27"/>
      <c r="I35" s="27"/>
      <c r="J35" s="27"/>
      <c r="K35" s="27"/>
      <c r="L35" s="27"/>
      <c r="M35" s="27"/>
      <c r="N35" s="27"/>
      <c r="O35" s="27"/>
    </row>
    <row r="36" spans="2:15" x14ac:dyDescent="0.25">
      <c r="B36" s="27"/>
      <c r="C36" s="27"/>
      <c r="D36" s="27"/>
      <c r="E36" s="27"/>
      <c r="F36" s="27"/>
      <c r="G36" s="27"/>
      <c r="H36" s="27"/>
      <c r="I36" s="27"/>
      <c r="J36" s="27"/>
      <c r="K36" s="27"/>
      <c r="L36" s="27"/>
      <c r="M36" s="27"/>
      <c r="N36" s="27"/>
      <c r="O36" s="27"/>
    </row>
    <row r="37" spans="2:15" x14ac:dyDescent="0.25">
      <c r="B37" s="27"/>
      <c r="C37" s="27"/>
      <c r="D37" s="27"/>
      <c r="E37" s="27"/>
      <c r="F37" s="27"/>
      <c r="G37" s="27"/>
      <c r="H37" s="27"/>
      <c r="I37" s="27"/>
      <c r="J37" s="27"/>
      <c r="K37" s="27"/>
      <c r="L37" s="27"/>
      <c r="M37" s="27"/>
      <c r="N37" s="27"/>
      <c r="O37" s="27"/>
    </row>
  </sheetData>
  <sheetProtection algorithmName="SHA-512" hashValue="r7DDTuMfTNIdBGu/xIEOnpOj0lzmpxPFPPLtixY+QnSW71xGkKUTOX43Zgh7II+otAfybSQNXijOJZ2G/tvZYw==" saltValue="1l07D2uvlHzO0RXds6yl1g==" spinCount="100000" sheet="1" objects="1" scenarios="1" selectLockedCells="1" selectUnlockedCells="1"/>
  <mergeCells count="1">
    <mergeCell ref="B3:O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showGridLines="0" showRowColHeaders="0" workbookViewId="0">
      <selection activeCell="B9" sqref="B9"/>
    </sheetView>
  </sheetViews>
  <sheetFormatPr defaultRowHeight="15" x14ac:dyDescent="0.25"/>
  <cols>
    <col min="2" max="2" width="68" bestFit="1" customWidth="1"/>
    <col min="4" max="4" width="16.28515625" bestFit="1" customWidth="1"/>
    <col min="5" max="5" width="16.85546875" style="5" customWidth="1"/>
    <col min="9" max="9" width="9.140625" style="5"/>
    <col min="10" max="10" width="7.85546875" hidden="1" customWidth="1"/>
    <col min="11" max="11" width="9.140625" hidden="1" customWidth="1"/>
    <col min="12" max="12" width="11" hidden="1" customWidth="1"/>
    <col min="13" max="13" width="14.85546875" hidden="1" customWidth="1"/>
  </cols>
  <sheetData>
    <row r="2" spans="2:13" ht="18.75" x14ac:dyDescent="0.3">
      <c r="B2" s="29" t="s">
        <v>24</v>
      </c>
      <c r="C2" s="30"/>
      <c r="D2" s="31"/>
      <c r="J2" s="28" t="s">
        <v>18</v>
      </c>
      <c r="K2" s="28"/>
      <c r="L2" s="28"/>
      <c r="M2" s="28"/>
    </row>
    <row r="3" spans="2:13" x14ac:dyDescent="0.25">
      <c r="B3" s="11" t="s">
        <v>30</v>
      </c>
      <c r="C3" s="12">
        <f>SUM(C5:C23)</f>
        <v>4</v>
      </c>
      <c r="D3" s="18"/>
      <c r="J3" s="7" t="s">
        <v>20</v>
      </c>
      <c r="K3" s="8" t="s">
        <v>21</v>
      </c>
      <c r="L3" s="8" t="s">
        <v>22</v>
      </c>
      <c r="M3" s="8" t="s">
        <v>23</v>
      </c>
    </row>
    <row r="4" spans="2:13" ht="15.75" thickBot="1" x14ac:dyDescent="0.3">
      <c r="B4" s="19"/>
      <c r="C4" s="16" t="s">
        <v>25</v>
      </c>
      <c r="D4" s="20" t="s">
        <v>26</v>
      </c>
      <c r="J4" s="7" t="str">
        <f>'A1'!B2</f>
        <v>A1</v>
      </c>
      <c r="K4" s="8">
        <f>SLOPE(Table1[Overall Engagement],Table1[Session Date])</f>
        <v>8.4170854271356801E-2</v>
      </c>
      <c r="L4" s="8" t="str">
        <f t="shared" ref="L4:L9" si="0">IF(K4&gt;0,"Positive", IF(K4&lt;0,"Negative", IF(K4=0, "None")))</f>
        <v>Positive</v>
      </c>
      <c r="M4" s="9">
        <f>COUNT(Table1[Overall Engagement])</f>
        <v>9</v>
      </c>
    </row>
    <row r="5" spans="2:13" ht="15.75" thickTop="1" x14ac:dyDescent="0.25">
      <c r="B5" s="11" t="s">
        <v>27</v>
      </c>
      <c r="C5" s="17">
        <f>COUNTIFS(Table7['# of Data Points],"&gt;4",Table7[Trend],"Positive")</f>
        <v>2</v>
      </c>
      <c r="D5" s="21">
        <f>C5/C3</f>
        <v>0.5</v>
      </c>
      <c r="J5" s="7" t="str">
        <f>'A2'!B2</f>
        <v>A2</v>
      </c>
      <c r="K5" s="8">
        <f>SLOPE(Table13[Overall Engagement],Table13[Session Date])</f>
        <v>-0.2</v>
      </c>
      <c r="L5" s="8" t="str">
        <f t="shared" si="0"/>
        <v>Negative</v>
      </c>
      <c r="M5" s="9">
        <f>COUNT(Table13[Overall Engagement])</f>
        <v>3</v>
      </c>
    </row>
    <row r="6" spans="2:13" ht="15.75" thickBot="1" x14ac:dyDescent="0.3">
      <c r="B6" s="22" t="s">
        <v>31</v>
      </c>
      <c r="C6" s="15"/>
      <c r="D6" s="18"/>
      <c r="J6" s="7" t="str">
        <f>'A3'!B2</f>
        <v>A3</v>
      </c>
      <c r="K6" s="8">
        <f>SLOPE(Table134[Overall Engagement],Table134[Session Date])</f>
        <v>0.1</v>
      </c>
      <c r="L6" s="8" t="str">
        <f t="shared" si="0"/>
        <v>Positive</v>
      </c>
      <c r="M6" s="9">
        <f>COUNT(Table134[Overall Engagement])</f>
        <v>5</v>
      </c>
    </row>
    <row r="7" spans="2:13" ht="15.75" thickTop="1" x14ac:dyDescent="0.25">
      <c r="B7" s="32" t="str">
        <f t="shared" ref="B7:B12" si="1">IF(AND(M4&gt;=5,K4&gt;0),J4,"")</f>
        <v>A1</v>
      </c>
      <c r="C7" s="15"/>
      <c r="D7" s="18"/>
      <c r="J7" s="7" t="str">
        <f>'A4'!B2</f>
        <v>A4</v>
      </c>
      <c r="K7" s="8">
        <f>SLOPE(Table1345[Overall Engagement],Table1345[Session Date])</f>
        <v>-9.1428571428571428E-2</v>
      </c>
      <c r="L7" s="8" t="str">
        <f t="shared" si="0"/>
        <v>Negative</v>
      </c>
      <c r="M7" s="9">
        <f>COUNT(Table1345[Overall Engagement])</f>
        <v>6</v>
      </c>
    </row>
    <row r="8" spans="2:13" x14ac:dyDescent="0.25">
      <c r="B8" s="32" t="str">
        <f t="shared" si="1"/>
        <v/>
      </c>
      <c r="C8" s="15"/>
      <c r="D8" s="18"/>
      <c r="J8" s="7" t="str">
        <f>'A5'!B2</f>
        <v>A5</v>
      </c>
      <c r="K8" s="8">
        <f>SLOPE(Table13456[Overall Engagement],Table13456[Session Date])</f>
        <v>0.04</v>
      </c>
      <c r="L8" s="8" t="str">
        <f t="shared" si="0"/>
        <v>Positive</v>
      </c>
      <c r="M8" s="9">
        <f>COUNT(Table13456[Overall Engagement])</f>
        <v>4</v>
      </c>
    </row>
    <row r="9" spans="2:13" x14ac:dyDescent="0.25">
      <c r="B9" s="32" t="str">
        <f t="shared" si="1"/>
        <v>A3</v>
      </c>
      <c r="C9" s="15"/>
      <c r="D9" s="18"/>
      <c r="J9" s="7" t="str">
        <f>'A6'!B2</f>
        <v>A6</v>
      </c>
      <c r="K9" s="8">
        <f>SLOPE(Table134567[Overall Engagement],Table134567[Session Date])</f>
        <v>0</v>
      </c>
      <c r="L9" s="8" t="str">
        <f t="shared" si="0"/>
        <v>None</v>
      </c>
      <c r="M9" s="9">
        <f>COUNT(Table134567[Overall Engagement])</f>
        <v>7</v>
      </c>
    </row>
    <row r="10" spans="2:13" ht="15" customHeight="1" x14ac:dyDescent="0.25">
      <c r="B10" s="32" t="str">
        <f t="shared" si="1"/>
        <v/>
      </c>
      <c r="C10" s="15"/>
      <c r="D10" s="18"/>
      <c r="E10"/>
      <c r="H10" s="5"/>
      <c r="I10"/>
    </row>
    <row r="11" spans="2:13" x14ac:dyDescent="0.25">
      <c r="B11" s="32" t="str">
        <f t="shared" si="1"/>
        <v/>
      </c>
      <c r="C11" s="15"/>
      <c r="D11" s="18"/>
      <c r="E11"/>
      <c r="H11" s="5"/>
      <c r="I11"/>
    </row>
    <row r="12" spans="2:13" x14ac:dyDescent="0.25">
      <c r="B12" s="33" t="str">
        <f t="shared" si="1"/>
        <v/>
      </c>
      <c r="C12" s="23"/>
      <c r="D12" s="14"/>
      <c r="E12"/>
      <c r="H12" s="5"/>
      <c r="I12"/>
    </row>
    <row r="13" spans="2:13" ht="15.75" thickBot="1" x14ac:dyDescent="0.3">
      <c r="B13" s="19"/>
      <c r="C13" s="16" t="s">
        <v>25</v>
      </c>
      <c r="D13" s="20" t="s">
        <v>26</v>
      </c>
      <c r="E13"/>
      <c r="H13" s="5"/>
      <c r="I13"/>
    </row>
    <row r="14" spans="2:13" ht="15.75" thickTop="1" x14ac:dyDescent="0.25">
      <c r="B14" s="11" t="s">
        <v>28</v>
      </c>
      <c r="C14" s="17">
        <f>COUNTIFS(Table7['# of Data Points],"&gt;4",Table7[Trend],"Negative")</f>
        <v>1</v>
      </c>
      <c r="D14" s="21">
        <f>C14/C3</f>
        <v>0.25</v>
      </c>
    </row>
    <row r="15" spans="2:13" ht="15.75" thickBot="1" x14ac:dyDescent="0.3">
      <c r="B15" s="24" t="s">
        <v>31</v>
      </c>
      <c r="C15" s="15"/>
      <c r="D15" s="25"/>
    </row>
    <row r="16" spans="2:13" ht="15.75" thickTop="1" x14ac:dyDescent="0.25">
      <c r="B16" s="32" t="str">
        <f t="shared" ref="B16:B21" si="2">IF(AND(M4&gt;=5,K4&lt;0),J4,"")</f>
        <v/>
      </c>
      <c r="C16" s="15"/>
      <c r="D16" s="25"/>
    </row>
    <row r="17" spans="2:10" x14ac:dyDescent="0.25">
      <c r="B17" s="32" t="str">
        <f t="shared" si="2"/>
        <v/>
      </c>
      <c r="C17" s="15"/>
      <c r="D17" s="25"/>
    </row>
    <row r="18" spans="2:10" x14ac:dyDescent="0.25">
      <c r="B18" s="32" t="str">
        <f t="shared" si="2"/>
        <v/>
      </c>
      <c r="C18" s="15"/>
      <c r="D18" s="18"/>
    </row>
    <row r="19" spans="2:10" x14ac:dyDescent="0.25">
      <c r="B19" s="32" t="str">
        <f t="shared" si="2"/>
        <v>A4</v>
      </c>
      <c r="C19" s="15"/>
      <c r="D19" s="18"/>
    </row>
    <row r="20" spans="2:10" x14ac:dyDescent="0.25">
      <c r="B20" s="32" t="str">
        <f t="shared" si="2"/>
        <v/>
      </c>
      <c r="C20" s="15"/>
      <c r="D20" s="18"/>
    </row>
    <row r="21" spans="2:10" x14ac:dyDescent="0.25">
      <c r="B21" s="33" t="str">
        <f t="shared" si="2"/>
        <v/>
      </c>
      <c r="C21" s="23"/>
      <c r="D21" s="14"/>
    </row>
    <row r="22" spans="2:10" ht="15.75" thickBot="1" x14ac:dyDescent="0.3">
      <c r="B22" s="19"/>
      <c r="C22" s="16" t="s">
        <v>25</v>
      </c>
      <c r="D22" s="20" t="s">
        <v>26</v>
      </c>
    </row>
    <row r="23" spans="2:10" ht="15.75" thickTop="1" x14ac:dyDescent="0.25">
      <c r="B23" s="11" t="s">
        <v>29</v>
      </c>
      <c r="C23" s="17">
        <f>COUNTIFS(Table7['# of Data Points],"&gt;4",Table7[Trend],"None")</f>
        <v>1</v>
      </c>
      <c r="D23" s="21">
        <f>C23/C3</f>
        <v>0.25</v>
      </c>
    </row>
    <row r="24" spans="2:10" ht="15.75" thickBot="1" x14ac:dyDescent="0.3">
      <c r="B24" s="26" t="s">
        <v>31</v>
      </c>
      <c r="C24" s="12"/>
      <c r="D24" s="13"/>
    </row>
    <row r="25" spans="2:10" ht="15.75" thickTop="1" x14ac:dyDescent="0.25">
      <c r="B25" s="32" t="str">
        <f>IF(AND(M4&gt;=5,K4=0),J4,"")</f>
        <v/>
      </c>
      <c r="C25" s="15"/>
      <c r="D25" s="18"/>
    </row>
    <row r="26" spans="2:10" x14ac:dyDescent="0.25">
      <c r="B26" s="32" t="str">
        <f t="shared" ref="B26:B30" si="3">IF(AND(M5&gt;=5,K5=0),J5,"")</f>
        <v/>
      </c>
      <c r="C26" s="15"/>
      <c r="D26" s="18"/>
    </row>
    <row r="27" spans="2:10" x14ac:dyDescent="0.25">
      <c r="B27" s="32" t="str">
        <f t="shared" si="3"/>
        <v/>
      </c>
      <c r="C27" s="15"/>
      <c r="D27" s="18"/>
      <c r="J27" s="6"/>
    </row>
    <row r="28" spans="2:10" x14ac:dyDescent="0.25">
      <c r="B28" s="32" t="str">
        <f t="shared" si="3"/>
        <v/>
      </c>
      <c r="C28" s="15"/>
      <c r="D28" s="18"/>
    </row>
    <row r="29" spans="2:10" x14ac:dyDescent="0.25">
      <c r="B29" s="32" t="str">
        <f t="shared" si="3"/>
        <v/>
      </c>
      <c r="C29" s="15"/>
      <c r="D29" s="18"/>
    </row>
    <row r="30" spans="2:10" x14ac:dyDescent="0.25">
      <c r="B30" s="33" t="str">
        <f t="shared" si="3"/>
        <v>A6</v>
      </c>
      <c r="C30" s="23"/>
      <c r="D30" s="14"/>
    </row>
  </sheetData>
  <sheetProtection algorithmName="SHA-512" hashValue="vy4mCbstRQBokv5J7S5yiNjxNILvAgRL7jWisMsL39G6F2hCQ/38iFHfDBKoqYeifFuIG0BxjtIbsatIIyqnSQ==" saltValue="q0MHPmJY667EPv3LK8N2OQ==" spinCount="100000" sheet="1" objects="1" scenarios="1" selectLockedCells="1"/>
  <mergeCells count="2">
    <mergeCell ref="J2:M2"/>
    <mergeCell ref="B2:D2"/>
  </mergeCells>
  <hyperlinks>
    <hyperlink ref="B16" location="'A1'!A1" display="'A1'!A1"/>
    <hyperlink ref="B18" location="'A3'!A1" display="'A3'!A1"/>
    <hyperlink ref="B19" location="'A4'!A1" display="'A4'!A1"/>
    <hyperlink ref="B20" location="'A5'!A1" display="'A5'!A1"/>
    <hyperlink ref="B21" location="'A6'!A1" display="'A6'!A1"/>
    <hyperlink ref="B7" location="'A1'!A1" display="'A1'!A1"/>
    <hyperlink ref="B8" location="'A2'!A1" display="'A2'!A1"/>
    <hyperlink ref="B9" location="'A3'!A1" display="'A3'!A1"/>
    <hyperlink ref="B10" location="'A4'!A1" display="'A4'!A1"/>
    <hyperlink ref="B17" location="'A1'!A1" display="'A1'!A1"/>
    <hyperlink ref="B11" location="'A5'!A1" display="'A5'!A1"/>
    <hyperlink ref="B12" location="'A6'!A1" display="'A6'!A1"/>
    <hyperlink ref="B25" location="'A1'!A1" display="'A1'!A1"/>
    <hyperlink ref="B26:B30" location="'A1'!A1" display="'A1'!A1"/>
  </hyperlinks>
  <pageMargins left="0.7" right="0.7" top="0.75" bottom="0.75" header="0.3" footer="0.3"/>
  <pageSetup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34" sqref="B34"/>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t="s">
        <v>9</v>
      </c>
    </row>
    <row r="2" spans="1:6" x14ac:dyDescent="0.25">
      <c r="A2" t="s">
        <v>2</v>
      </c>
      <c r="B2" s="2" t="s">
        <v>10</v>
      </c>
    </row>
    <row r="3" spans="1:6" x14ac:dyDescent="0.25">
      <c r="A3" t="s">
        <v>3</v>
      </c>
      <c r="B3" s="2" t="s">
        <v>11</v>
      </c>
    </row>
    <row r="5" spans="1:6" x14ac:dyDescent="0.25">
      <c r="A5" s="3" t="s">
        <v>0</v>
      </c>
      <c r="B5" t="s">
        <v>4</v>
      </c>
      <c r="C5" t="s">
        <v>5</v>
      </c>
      <c r="D5" t="s">
        <v>6</v>
      </c>
      <c r="E5" t="s">
        <v>7</v>
      </c>
      <c r="F5" t="s">
        <v>8</v>
      </c>
    </row>
    <row r="6" spans="1:6" x14ac:dyDescent="0.25">
      <c r="A6" s="10">
        <v>42374</v>
      </c>
      <c r="B6" s="5">
        <v>2</v>
      </c>
      <c r="C6" s="5">
        <v>2</v>
      </c>
      <c r="D6" s="5">
        <v>2</v>
      </c>
      <c r="E6" s="5">
        <v>1</v>
      </c>
      <c r="F6" s="5">
        <v>1</v>
      </c>
    </row>
    <row r="7" spans="1:6" x14ac:dyDescent="0.25">
      <c r="A7" s="10">
        <v>42379</v>
      </c>
      <c r="B7" s="5">
        <v>2</v>
      </c>
      <c r="C7" s="5">
        <v>3</v>
      </c>
      <c r="D7" s="5">
        <v>3</v>
      </c>
      <c r="E7" s="5">
        <v>2</v>
      </c>
      <c r="F7" s="5">
        <v>1</v>
      </c>
    </row>
    <row r="8" spans="1:6" x14ac:dyDescent="0.25">
      <c r="A8" s="10">
        <v>42384</v>
      </c>
      <c r="B8" s="5">
        <v>3</v>
      </c>
      <c r="C8" s="5">
        <v>2</v>
      </c>
      <c r="D8" s="5">
        <v>4</v>
      </c>
      <c r="E8" s="5">
        <v>3</v>
      </c>
      <c r="F8" s="5">
        <v>1</v>
      </c>
    </row>
    <row r="9" spans="1:6" x14ac:dyDescent="0.25">
      <c r="A9" s="10">
        <v>42389</v>
      </c>
      <c r="B9" s="5">
        <v>3</v>
      </c>
      <c r="C9" s="5">
        <v>3</v>
      </c>
      <c r="D9" s="5">
        <v>3</v>
      </c>
      <c r="E9" s="5">
        <v>3</v>
      </c>
      <c r="F9" s="5">
        <v>1</v>
      </c>
    </row>
    <row r="10" spans="1:6" x14ac:dyDescent="0.25">
      <c r="A10" s="10">
        <v>42394</v>
      </c>
      <c r="B10" s="5">
        <v>4</v>
      </c>
      <c r="C10" s="5">
        <v>3</v>
      </c>
      <c r="D10" s="5">
        <v>4</v>
      </c>
      <c r="E10" s="5">
        <v>3</v>
      </c>
      <c r="F10" s="5">
        <v>1</v>
      </c>
    </row>
    <row r="11" spans="1:6" x14ac:dyDescent="0.25">
      <c r="A11" s="10">
        <v>42399</v>
      </c>
      <c r="B11" s="5">
        <v>4</v>
      </c>
      <c r="C11" s="5">
        <v>3</v>
      </c>
      <c r="D11" s="5">
        <v>4</v>
      </c>
      <c r="E11" s="5">
        <v>4</v>
      </c>
      <c r="F11" s="5">
        <v>1</v>
      </c>
    </row>
    <row r="12" spans="1:6" x14ac:dyDescent="0.25">
      <c r="A12" s="10">
        <v>42405</v>
      </c>
      <c r="B12" s="5">
        <v>5</v>
      </c>
      <c r="C12" s="5">
        <v>4</v>
      </c>
      <c r="D12" s="5">
        <v>4</v>
      </c>
      <c r="E12" s="5">
        <v>4</v>
      </c>
      <c r="F12" s="5">
        <v>1</v>
      </c>
    </row>
    <row r="13" spans="1:6" x14ac:dyDescent="0.25">
      <c r="A13" s="10">
        <v>42410</v>
      </c>
      <c r="B13" s="5">
        <v>5</v>
      </c>
      <c r="C13" s="5">
        <v>4</v>
      </c>
      <c r="D13" s="5">
        <v>4</v>
      </c>
      <c r="E13" s="5">
        <v>4</v>
      </c>
      <c r="F13" s="5">
        <v>1</v>
      </c>
    </row>
    <row r="14" spans="1:6" x14ac:dyDescent="0.25">
      <c r="A14" s="10">
        <v>42415</v>
      </c>
      <c r="B14" s="5">
        <v>5</v>
      </c>
      <c r="C14" s="5">
        <v>3</v>
      </c>
      <c r="D14" s="5">
        <v>4</v>
      </c>
      <c r="E14" s="5">
        <v>3</v>
      </c>
      <c r="F14" s="5">
        <v>1</v>
      </c>
    </row>
  </sheetData>
  <pageMargins left="0.7" right="0.7" top="0.75" bottom="0.75" header="0.3" footer="0.3"/>
  <pageSetup orientation="portrait" horizontalDpi="0"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1" sqref="B1"/>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t="s">
        <v>9</v>
      </c>
    </row>
    <row r="2" spans="1:6" x14ac:dyDescent="0.25">
      <c r="A2" t="s">
        <v>2</v>
      </c>
      <c r="B2" s="2" t="s">
        <v>14</v>
      </c>
    </row>
    <row r="3" spans="1:6" x14ac:dyDescent="0.25">
      <c r="A3" t="s">
        <v>3</v>
      </c>
      <c r="B3" s="2" t="s">
        <v>12</v>
      </c>
    </row>
    <row r="5" spans="1:6" x14ac:dyDescent="0.25">
      <c r="A5" s="3" t="s">
        <v>0</v>
      </c>
      <c r="B5" t="s">
        <v>4</v>
      </c>
      <c r="C5" t="s">
        <v>5</v>
      </c>
      <c r="D5" t="s">
        <v>6</v>
      </c>
      <c r="E5" t="s">
        <v>7</v>
      </c>
      <c r="F5" t="s">
        <v>8</v>
      </c>
    </row>
    <row r="6" spans="1:6" x14ac:dyDescent="0.25">
      <c r="A6" s="10">
        <v>42374</v>
      </c>
      <c r="B6" s="5">
        <v>3</v>
      </c>
      <c r="C6" s="5">
        <v>2</v>
      </c>
      <c r="D6" s="5">
        <v>4</v>
      </c>
      <c r="E6" s="5">
        <v>2</v>
      </c>
      <c r="F6" s="5">
        <v>1</v>
      </c>
    </row>
    <row r="7" spans="1:6" x14ac:dyDescent="0.25">
      <c r="A7" s="10">
        <v>42379</v>
      </c>
      <c r="B7" s="5">
        <v>2</v>
      </c>
      <c r="C7" s="5">
        <v>1</v>
      </c>
      <c r="D7" s="5">
        <v>1</v>
      </c>
      <c r="E7" s="5">
        <v>2</v>
      </c>
      <c r="F7" s="5">
        <v>1</v>
      </c>
    </row>
    <row r="8" spans="1:6" x14ac:dyDescent="0.25">
      <c r="A8" s="10">
        <v>42384</v>
      </c>
      <c r="B8" s="5">
        <v>1</v>
      </c>
      <c r="C8" s="5">
        <v>1</v>
      </c>
      <c r="D8" s="5">
        <v>1</v>
      </c>
      <c r="E8" s="5">
        <v>2</v>
      </c>
      <c r="F8" s="5">
        <v>1</v>
      </c>
    </row>
    <row r="9" spans="1:6" x14ac:dyDescent="0.25">
      <c r="A9" s="4"/>
      <c r="B9" s="5"/>
      <c r="C9" s="5"/>
      <c r="D9" s="5"/>
      <c r="E9" s="5"/>
      <c r="F9" s="5"/>
    </row>
    <row r="10" spans="1:6" x14ac:dyDescent="0.25">
      <c r="A10" s="4"/>
      <c r="B10" s="5"/>
      <c r="C10" s="5"/>
      <c r="D10" s="5"/>
      <c r="E10" s="5"/>
      <c r="F10" s="5"/>
    </row>
    <row r="11" spans="1:6" x14ac:dyDescent="0.25">
      <c r="A11" s="4"/>
      <c r="B11" s="5"/>
      <c r="C11" s="5"/>
      <c r="D11" s="5"/>
      <c r="E11" s="5"/>
      <c r="F11" s="5"/>
    </row>
    <row r="12" spans="1:6" x14ac:dyDescent="0.25">
      <c r="A12" s="4"/>
      <c r="B12" s="5"/>
      <c r="C12" s="5"/>
      <c r="D12" s="5"/>
      <c r="E12" s="5"/>
      <c r="F12" s="5"/>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t="s">
        <v>9</v>
      </c>
    </row>
    <row r="2" spans="1:6" x14ac:dyDescent="0.25">
      <c r="A2" t="s">
        <v>2</v>
      </c>
      <c r="B2" s="2" t="s">
        <v>13</v>
      </c>
    </row>
    <row r="3" spans="1:6" x14ac:dyDescent="0.25">
      <c r="A3" t="s">
        <v>3</v>
      </c>
      <c r="B3" s="2" t="s">
        <v>34</v>
      </c>
    </row>
    <row r="5" spans="1:6" x14ac:dyDescent="0.25">
      <c r="A5" s="3" t="s">
        <v>0</v>
      </c>
      <c r="B5" t="s">
        <v>4</v>
      </c>
      <c r="C5" t="s">
        <v>5</v>
      </c>
      <c r="D5" t="s">
        <v>6</v>
      </c>
      <c r="E5" t="s">
        <v>7</v>
      </c>
      <c r="F5" t="s">
        <v>8</v>
      </c>
    </row>
    <row r="6" spans="1:6" x14ac:dyDescent="0.25">
      <c r="A6" s="10">
        <v>42374</v>
      </c>
      <c r="B6" s="5">
        <v>1</v>
      </c>
      <c r="C6" s="5">
        <v>2</v>
      </c>
      <c r="D6" s="5">
        <v>2</v>
      </c>
      <c r="E6" s="5">
        <v>1</v>
      </c>
      <c r="F6" s="5">
        <v>2</v>
      </c>
    </row>
    <row r="7" spans="1:6" x14ac:dyDescent="0.25">
      <c r="A7" s="10">
        <v>42379</v>
      </c>
      <c r="B7" s="5">
        <v>1</v>
      </c>
      <c r="C7" s="5">
        <v>3</v>
      </c>
      <c r="D7" s="5">
        <v>3</v>
      </c>
      <c r="E7" s="5">
        <v>2</v>
      </c>
      <c r="F7" s="5">
        <v>2</v>
      </c>
    </row>
    <row r="8" spans="1:6" x14ac:dyDescent="0.25">
      <c r="A8" s="10">
        <v>42384</v>
      </c>
      <c r="B8" s="5">
        <v>2</v>
      </c>
      <c r="C8" s="5">
        <v>2</v>
      </c>
      <c r="D8" s="5">
        <v>4</v>
      </c>
      <c r="E8" s="5">
        <v>3</v>
      </c>
      <c r="F8" s="5">
        <v>3</v>
      </c>
    </row>
    <row r="9" spans="1:6" x14ac:dyDescent="0.25">
      <c r="A9" s="10">
        <v>42389</v>
      </c>
      <c r="B9" s="5">
        <v>2</v>
      </c>
      <c r="C9" s="5">
        <v>3</v>
      </c>
      <c r="D9" s="5">
        <v>3</v>
      </c>
      <c r="E9" s="5">
        <v>3</v>
      </c>
      <c r="F9" s="5">
        <v>2</v>
      </c>
    </row>
    <row r="10" spans="1:6" x14ac:dyDescent="0.25">
      <c r="A10" s="10">
        <v>42394</v>
      </c>
      <c r="B10" s="5">
        <v>3</v>
      </c>
      <c r="C10" s="5">
        <v>3</v>
      </c>
      <c r="D10" s="5">
        <v>4</v>
      </c>
      <c r="E10" s="5">
        <v>3</v>
      </c>
      <c r="F10" s="5">
        <v>2</v>
      </c>
    </row>
    <row r="11" spans="1:6" x14ac:dyDescent="0.25">
      <c r="A11" s="4"/>
      <c r="B11" s="5"/>
      <c r="C11" s="5"/>
      <c r="D11" s="5"/>
      <c r="E11" s="5"/>
      <c r="F11" s="5"/>
    </row>
    <row r="12" spans="1:6" x14ac:dyDescent="0.25">
      <c r="A12" s="4"/>
      <c r="B12" s="5"/>
      <c r="C12" s="5"/>
      <c r="D12" s="5"/>
      <c r="E12" s="5"/>
      <c r="F12" s="5"/>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t="s">
        <v>9</v>
      </c>
    </row>
    <row r="2" spans="1:6" x14ac:dyDescent="0.25">
      <c r="A2" t="s">
        <v>2</v>
      </c>
      <c r="B2" s="2" t="s">
        <v>15</v>
      </c>
    </row>
    <row r="3" spans="1:6" x14ac:dyDescent="0.25">
      <c r="A3" t="s">
        <v>3</v>
      </c>
      <c r="B3" s="2" t="s">
        <v>16</v>
      </c>
    </row>
    <row r="5" spans="1:6" x14ac:dyDescent="0.25">
      <c r="A5" s="3" t="s">
        <v>0</v>
      </c>
      <c r="B5" t="s">
        <v>4</v>
      </c>
      <c r="C5" t="s">
        <v>5</v>
      </c>
      <c r="D5" t="s">
        <v>6</v>
      </c>
      <c r="E5" t="s">
        <v>7</v>
      </c>
      <c r="F5" t="s">
        <v>8</v>
      </c>
    </row>
    <row r="6" spans="1:6" x14ac:dyDescent="0.25">
      <c r="A6" s="10">
        <v>42374</v>
      </c>
      <c r="B6" s="5">
        <v>3</v>
      </c>
      <c r="C6" s="5">
        <v>2</v>
      </c>
      <c r="D6" s="5">
        <v>2</v>
      </c>
      <c r="E6" s="5">
        <v>1</v>
      </c>
      <c r="F6" s="5">
        <v>1</v>
      </c>
    </row>
    <row r="7" spans="1:6" x14ac:dyDescent="0.25">
      <c r="A7" s="10">
        <v>42379</v>
      </c>
      <c r="B7" s="5">
        <v>3</v>
      </c>
      <c r="C7" s="5">
        <v>3</v>
      </c>
      <c r="D7" s="5">
        <v>3</v>
      </c>
      <c r="E7" s="5">
        <v>2</v>
      </c>
      <c r="F7" s="5">
        <v>1</v>
      </c>
    </row>
    <row r="8" spans="1:6" x14ac:dyDescent="0.25">
      <c r="A8" s="10">
        <v>42384</v>
      </c>
      <c r="B8" s="5">
        <v>2</v>
      </c>
      <c r="C8" s="5">
        <v>2</v>
      </c>
      <c r="D8" s="5">
        <v>4</v>
      </c>
      <c r="E8" s="5">
        <v>3</v>
      </c>
      <c r="F8" s="5">
        <v>1</v>
      </c>
    </row>
    <row r="9" spans="1:6" x14ac:dyDescent="0.25">
      <c r="A9" s="10">
        <v>42389</v>
      </c>
      <c r="B9" s="5">
        <v>2</v>
      </c>
      <c r="C9" s="5">
        <v>3</v>
      </c>
      <c r="D9" s="5">
        <v>3</v>
      </c>
      <c r="E9" s="5">
        <v>3</v>
      </c>
      <c r="F9" s="5">
        <v>1</v>
      </c>
    </row>
    <row r="10" spans="1:6" x14ac:dyDescent="0.25">
      <c r="A10" s="10">
        <v>42394</v>
      </c>
      <c r="B10" s="5">
        <v>1</v>
      </c>
      <c r="C10" s="5">
        <v>3</v>
      </c>
      <c r="D10" s="5">
        <v>4</v>
      </c>
      <c r="E10" s="5">
        <v>3</v>
      </c>
      <c r="F10" s="5">
        <v>1</v>
      </c>
    </row>
    <row r="11" spans="1:6" x14ac:dyDescent="0.25">
      <c r="A11" s="10">
        <v>42399</v>
      </c>
      <c r="B11" s="5">
        <v>1</v>
      </c>
      <c r="C11" s="5">
        <v>3</v>
      </c>
      <c r="D11" s="5">
        <v>4</v>
      </c>
      <c r="E11" s="5">
        <v>4</v>
      </c>
      <c r="F11" s="5">
        <v>1</v>
      </c>
    </row>
    <row r="12" spans="1:6" x14ac:dyDescent="0.25">
      <c r="A12" s="4"/>
      <c r="B12" s="5"/>
      <c r="C12" s="5"/>
      <c r="D12" s="5"/>
      <c r="E12" s="5"/>
      <c r="F12" s="5"/>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D18" sqref="D18"/>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t="s">
        <v>9</v>
      </c>
    </row>
    <row r="2" spans="1:6" x14ac:dyDescent="0.25">
      <c r="A2" t="s">
        <v>2</v>
      </c>
      <c r="B2" s="2" t="s">
        <v>17</v>
      </c>
    </row>
    <row r="3" spans="1:6" x14ac:dyDescent="0.25">
      <c r="A3" t="s">
        <v>3</v>
      </c>
      <c r="B3" s="2" t="s">
        <v>11</v>
      </c>
    </row>
    <row r="5" spans="1:6" x14ac:dyDescent="0.25">
      <c r="A5" s="3" t="s">
        <v>0</v>
      </c>
      <c r="B5" t="s">
        <v>4</v>
      </c>
      <c r="C5" t="s">
        <v>5</v>
      </c>
      <c r="D5" t="s">
        <v>6</v>
      </c>
      <c r="E5" t="s">
        <v>7</v>
      </c>
      <c r="F5" t="s">
        <v>8</v>
      </c>
    </row>
    <row r="6" spans="1:6" x14ac:dyDescent="0.25">
      <c r="A6" s="10">
        <v>42374</v>
      </c>
      <c r="B6" s="5">
        <v>2</v>
      </c>
      <c r="C6" s="5">
        <v>2</v>
      </c>
      <c r="D6" s="5">
        <v>2</v>
      </c>
      <c r="E6" s="5">
        <v>1</v>
      </c>
      <c r="F6" s="5">
        <v>1</v>
      </c>
    </row>
    <row r="7" spans="1:6" x14ac:dyDescent="0.25">
      <c r="A7" s="10">
        <v>42379</v>
      </c>
      <c r="B7" s="5">
        <v>3</v>
      </c>
      <c r="C7" s="5">
        <v>3</v>
      </c>
      <c r="D7" s="5">
        <v>3</v>
      </c>
      <c r="E7" s="5">
        <v>2</v>
      </c>
      <c r="F7" s="5">
        <v>1</v>
      </c>
    </row>
    <row r="8" spans="1:6" x14ac:dyDescent="0.25">
      <c r="A8" s="10">
        <v>42384</v>
      </c>
      <c r="B8" s="5">
        <v>2</v>
      </c>
      <c r="C8" s="5">
        <v>2</v>
      </c>
      <c r="D8" s="5">
        <v>4</v>
      </c>
      <c r="E8" s="5">
        <v>3</v>
      </c>
      <c r="F8" s="5">
        <v>1</v>
      </c>
    </row>
    <row r="9" spans="1:6" x14ac:dyDescent="0.25">
      <c r="A9" s="10">
        <v>42389</v>
      </c>
      <c r="B9" s="5">
        <v>3</v>
      </c>
      <c r="C9" s="5">
        <v>3</v>
      </c>
      <c r="D9" s="5">
        <v>3</v>
      </c>
      <c r="E9" s="5">
        <v>3</v>
      </c>
      <c r="F9" s="5">
        <v>1</v>
      </c>
    </row>
    <row r="10" spans="1:6" x14ac:dyDescent="0.25">
      <c r="A10" s="10"/>
      <c r="B10" s="5"/>
      <c r="C10" s="5"/>
      <c r="D10" s="5"/>
      <c r="E10" s="5"/>
      <c r="F10" s="5"/>
    </row>
    <row r="11" spans="1:6" x14ac:dyDescent="0.25">
      <c r="A11" s="10"/>
      <c r="B11" s="5"/>
      <c r="C11" s="5"/>
      <c r="D11" s="5"/>
      <c r="E11" s="5"/>
      <c r="F11" s="5"/>
    </row>
    <row r="12" spans="1:6" x14ac:dyDescent="0.25">
      <c r="A12" s="10"/>
      <c r="B12" s="5"/>
      <c r="C12" s="5"/>
      <c r="D12" s="5"/>
      <c r="E12" s="5"/>
      <c r="F12" s="5"/>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1" sqref="B1"/>
    </sheetView>
  </sheetViews>
  <sheetFormatPr defaultColWidth="12" defaultRowHeight="15" x14ac:dyDescent="0.25"/>
  <cols>
    <col min="1" max="1" width="14.42578125" customWidth="1"/>
    <col min="2" max="2" width="21" customWidth="1"/>
    <col min="3" max="3" width="8.85546875" customWidth="1"/>
    <col min="4" max="4" width="8.140625" customWidth="1"/>
    <col min="5" max="5" width="11.5703125" customWidth="1"/>
    <col min="6" max="6" width="13.28515625" customWidth="1"/>
  </cols>
  <sheetData>
    <row r="1" spans="1:6" x14ac:dyDescent="0.25">
      <c r="A1" t="s">
        <v>1</v>
      </c>
      <c r="B1" s="1" t="s">
        <v>9</v>
      </c>
    </row>
    <row r="2" spans="1:6" x14ac:dyDescent="0.25">
      <c r="A2" t="s">
        <v>2</v>
      </c>
      <c r="B2" s="2" t="s">
        <v>19</v>
      </c>
    </row>
    <row r="3" spans="1:6" x14ac:dyDescent="0.25">
      <c r="A3" t="s">
        <v>3</v>
      </c>
      <c r="B3" s="2" t="s">
        <v>12</v>
      </c>
    </row>
    <row r="5" spans="1:6" x14ac:dyDescent="0.25">
      <c r="A5" s="3" t="s">
        <v>0</v>
      </c>
      <c r="B5" t="s">
        <v>4</v>
      </c>
      <c r="C5" t="s">
        <v>5</v>
      </c>
      <c r="D5" t="s">
        <v>6</v>
      </c>
      <c r="E5" t="s">
        <v>7</v>
      </c>
      <c r="F5" t="s">
        <v>8</v>
      </c>
    </row>
    <row r="6" spans="1:6" x14ac:dyDescent="0.25">
      <c r="A6" s="10">
        <v>42374</v>
      </c>
      <c r="B6" s="5">
        <v>2</v>
      </c>
      <c r="C6" s="5">
        <v>2</v>
      </c>
      <c r="D6" s="5">
        <v>2</v>
      </c>
      <c r="E6" s="5">
        <v>1</v>
      </c>
      <c r="F6" s="5">
        <v>1</v>
      </c>
    </row>
    <row r="7" spans="1:6" x14ac:dyDescent="0.25">
      <c r="A7" s="10">
        <v>42379</v>
      </c>
      <c r="B7" s="5">
        <v>2</v>
      </c>
      <c r="C7" s="5">
        <v>3</v>
      </c>
      <c r="D7" s="5">
        <v>3</v>
      </c>
      <c r="E7" s="5">
        <v>2</v>
      </c>
      <c r="F7" s="5">
        <v>1</v>
      </c>
    </row>
    <row r="8" spans="1:6" x14ac:dyDescent="0.25">
      <c r="A8" s="10">
        <v>42384</v>
      </c>
      <c r="B8" s="5">
        <v>2</v>
      </c>
      <c r="C8" s="5">
        <v>2</v>
      </c>
      <c r="D8" s="5">
        <v>4</v>
      </c>
      <c r="E8" s="5">
        <v>3</v>
      </c>
      <c r="F8" s="5">
        <v>1</v>
      </c>
    </row>
    <row r="9" spans="1:6" x14ac:dyDescent="0.25">
      <c r="A9" s="10">
        <v>42389</v>
      </c>
      <c r="B9" s="5">
        <v>2</v>
      </c>
      <c r="C9" s="5">
        <v>3</v>
      </c>
      <c r="D9" s="5">
        <v>3</v>
      </c>
      <c r="E9" s="5">
        <v>3</v>
      </c>
      <c r="F9" s="5">
        <v>1</v>
      </c>
    </row>
    <row r="10" spans="1:6" x14ac:dyDescent="0.25">
      <c r="A10" s="10">
        <v>42394</v>
      </c>
      <c r="B10" s="5">
        <v>2</v>
      </c>
      <c r="C10" s="5">
        <v>3</v>
      </c>
      <c r="D10" s="5">
        <v>4</v>
      </c>
      <c r="E10" s="5">
        <v>3</v>
      </c>
      <c r="F10" s="5">
        <v>1</v>
      </c>
    </row>
    <row r="11" spans="1:6" x14ac:dyDescent="0.25">
      <c r="A11" s="10">
        <v>42399</v>
      </c>
      <c r="B11" s="5">
        <v>2</v>
      </c>
      <c r="C11" s="5">
        <v>3</v>
      </c>
      <c r="D11" s="5">
        <v>4</v>
      </c>
      <c r="E11" s="5">
        <v>4</v>
      </c>
      <c r="F11" s="5">
        <v>1</v>
      </c>
    </row>
    <row r="12" spans="1:6" x14ac:dyDescent="0.25">
      <c r="A12" s="10">
        <v>42405</v>
      </c>
      <c r="B12" s="5">
        <v>2</v>
      </c>
      <c r="C12" s="5">
        <v>4</v>
      </c>
      <c r="D12" s="5">
        <v>4</v>
      </c>
      <c r="E12" s="5">
        <v>4</v>
      </c>
      <c r="F12" s="5">
        <v>1</v>
      </c>
    </row>
    <row r="13" spans="1:6" x14ac:dyDescent="0.25">
      <c r="A13" s="4"/>
      <c r="B13" s="5"/>
      <c r="C13" s="5"/>
      <c r="D13" s="5"/>
      <c r="E13" s="5"/>
      <c r="F13" s="5"/>
    </row>
    <row r="14" spans="1:6" x14ac:dyDescent="0.25">
      <c r="A14" s="4"/>
      <c r="B14" s="5"/>
      <c r="C14" s="5"/>
      <c r="D14" s="5"/>
      <c r="E14" s="5"/>
      <c r="F14" s="5"/>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Summary</vt:lpstr>
      <vt:lpstr>A1</vt:lpstr>
      <vt:lpstr>A2</vt:lpstr>
      <vt:lpstr>A3</vt:lpstr>
      <vt:lpstr>A4</vt:lpstr>
      <vt:lpstr>A5</vt:lpstr>
      <vt:lpstr>A6</vt:lpstr>
    </vt:vector>
  </TitlesOfParts>
  <Company>University of South Florida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Veguilla, Myrna</dc:creator>
  <cp:lastModifiedBy>Veguilla, Myrna</cp:lastModifiedBy>
  <dcterms:created xsi:type="dcterms:W3CDTF">2016-07-21T17:08:14Z</dcterms:created>
  <dcterms:modified xsi:type="dcterms:W3CDTF">2017-09-20T17:46:50Z</dcterms:modified>
</cp:coreProperties>
</file>