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5745" tabRatio="656" firstSheet="1" activeTab="2"/>
  </bookViews>
  <sheets>
    <sheet name="FFY 09 Form if Need CAPs" sheetId="1" r:id="rId1"/>
    <sheet name="Instructions" sheetId="2" r:id="rId2"/>
    <sheet name="FFY APR Findings " sheetId="3" r:id="rId3"/>
    <sheet name="FFY 07 &amp; 08 Status" sheetId="4" state="hidden" r:id="rId4"/>
    <sheet name="FFY 06 Compli Only " sheetId="5" state="hidden" r:id="rId5"/>
    <sheet name="FFY 06 Updated 5-26-09=APR" sheetId="6" state="hidden" r:id="rId6"/>
  </sheets>
  <definedNames>
    <definedName name="_xlnm.Print_Area" localSheetId="4">'FFY 06 Compli Only '!$A$1:$Q$44</definedName>
    <definedName name="_xlnm.Print_Area" localSheetId="5">'FFY 06 Updated 5-26-09=APR'!$A$1:$U$41</definedName>
    <definedName name="_xlnm.Print_Area" localSheetId="3">'FFY 07 &amp; 08 Status'!$A$1:$R$45</definedName>
    <definedName name="_xlnm.Print_Area" localSheetId="0">'FFY 09 Form if Need CAPs'!$B$1:$S$52</definedName>
    <definedName name="_xlnm.Print_Area" localSheetId="2">'FFY APR Findings '!$A$3:$R$23</definedName>
    <definedName name="_xlnm.Print_Titles" localSheetId="4">'FFY 06 Compli Only '!$A:$D,'FFY 06 Compli Only '!$1:$2</definedName>
    <definedName name="_xlnm.Print_Titles" localSheetId="5">'FFY 06 Updated 5-26-09=APR'!$A:$C,'FFY 06 Updated 5-26-09=APR'!$1:$2</definedName>
    <definedName name="_xlnm.Print_Titles" localSheetId="3">'FFY 07 &amp; 08 Status'!$A:$C,'FFY 07 &amp; 08 Status'!$1:$2</definedName>
    <definedName name="_xlnm.Print_Titles" localSheetId="0">'FFY 09 Form if Need CAPs'!$B:$D,'FFY 09 Form if Need CAPs'!$1:$2</definedName>
    <definedName name="_xlnm.Print_Titles" localSheetId="2">'FFY APR Findings '!$A:$D,'FFY APR Findings '!$3:$4</definedName>
  </definedNames>
  <calcPr fullCalcOnLoad="1"/>
</workbook>
</file>

<file path=xl/sharedStrings.xml><?xml version="1.0" encoding="utf-8"?>
<sst xmlns="http://schemas.openxmlformats.org/spreadsheetml/2006/main" count="684" uniqueCount="248">
  <si>
    <t>County/ Geographic Area</t>
  </si>
  <si>
    <t>Adams</t>
  </si>
  <si>
    <t>KB</t>
  </si>
  <si>
    <t>Asotin</t>
  </si>
  <si>
    <t>ARC of Tri-Cities</t>
  </si>
  <si>
    <t>SLM</t>
  </si>
  <si>
    <t>North Central ESD #171</t>
  </si>
  <si>
    <t>KW</t>
  </si>
  <si>
    <t xml:space="preserve">Clallam </t>
  </si>
  <si>
    <t xml:space="preserve">Concerned Citizens   </t>
  </si>
  <si>
    <t>Clark</t>
  </si>
  <si>
    <t>Progress Center</t>
  </si>
  <si>
    <t>Garfield</t>
  </si>
  <si>
    <t>Grant</t>
  </si>
  <si>
    <t>Moses Lake Commnity Hlth</t>
  </si>
  <si>
    <t>Grays Harbor</t>
  </si>
  <si>
    <t xml:space="preserve">Island </t>
  </si>
  <si>
    <t>Skagit Valley College</t>
  </si>
  <si>
    <t>Jefferson</t>
  </si>
  <si>
    <t>Concerned Citizens</t>
  </si>
  <si>
    <t>King</t>
  </si>
  <si>
    <t xml:space="preserve">Kitsap </t>
  </si>
  <si>
    <t xml:space="preserve">Kittitas </t>
  </si>
  <si>
    <t xml:space="preserve">Klickitat </t>
  </si>
  <si>
    <t>ESD #112</t>
  </si>
  <si>
    <t>Lewis</t>
  </si>
  <si>
    <t>Reliable Enterprises</t>
  </si>
  <si>
    <t>Lincoln</t>
  </si>
  <si>
    <t xml:space="preserve">Lincoln Co Health Dept. </t>
  </si>
  <si>
    <t>Mason</t>
  </si>
  <si>
    <t>Okanogan</t>
  </si>
  <si>
    <t>Okanogan BHC</t>
  </si>
  <si>
    <t>Ocean Beach School Dist.</t>
  </si>
  <si>
    <t>San Juan</t>
  </si>
  <si>
    <t xml:space="preserve">Skagit </t>
  </si>
  <si>
    <t>SPARC</t>
  </si>
  <si>
    <t>Skamania</t>
  </si>
  <si>
    <t>DSHS DDD Region 3</t>
  </si>
  <si>
    <t>Spokane Tribe</t>
  </si>
  <si>
    <t>Spokane Tribe of Indians</t>
  </si>
  <si>
    <t>Spokane Regional Health</t>
  </si>
  <si>
    <t xml:space="preserve">Thurston </t>
  </si>
  <si>
    <t>Walla Walla</t>
  </si>
  <si>
    <t>Whatcom</t>
  </si>
  <si>
    <t>The Opportunity Council</t>
  </si>
  <si>
    <t>Whitman</t>
  </si>
  <si>
    <t>Palouse Industries</t>
  </si>
  <si>
    <t>Yakima</t>
  </si>
  <si>
    <t>Yakima Valley Mem. Hosp.</t>
  </si>
  <si>
    <t xml:space="preserve">ESD #113 </t>
  </si>
  <si>
    <t xml:space="preserve">Parent to Parent </t>
  </si>
  <si>
    <t>Quileute Tribal School</t>
  </si>
  <si>
    <t>King County Human Services</t>
  </si>
  <si>
    <t>Pierce</t>
  </si>
  <si>
    <t>Snohomish</t>
  </si>
  <si>
    <t>Spokane</t>
  </si>
  <si>
    <t>Nooksack Tribe</t>
  </si>
  <si>
    <t>Contractor</t>
  </si>
  <si>
    <t>Colville Confederated Tribes</t>
  </si>
  <si>
    <t>Colville Tribes</t>
  </si>
  <si>
    <t xml:space="preserve">Columbia </t>
  </si>
  <si>
    <t>Quileute Tribe</t>
  </si>
  <si>
    <t>Walla Walla County Human Services</t>
  </si>
  <si>
    <t>San Juan County Health &amp; Community Svcs</t>
  </si>
  <si>
    <t>Pierce County Human Svcs</t>
  </si>
  <si>
    <t>Center For Advocacy &amp; Personal Development</t>
  </si>
  <si>
    <t xml:space="preserve">Kittitas County Head Start/ECEAP          </t>
  </si>
  <si>
    <t xml:space="preserve">Garfield County Health Dist. </t>
  </si>
  <si>
    <t>NE Tri-County Health Dist</t>
  </si>
  <si>
    <t>Columbia County Public Hlth</t>
  </si>
  <si>
    <t>EOC of Clark County</t>
  </si>
  <si>
    <t xml:space="preserve">Asotin County Dev. &amp; Res. Svcs.  </t>
  </si>
  <si>
    <t>Pacific</t>
  </si>
  <si>
    <t>CAP Completion Due Date</t>
  </si>
  <si>
    <t>Columbia Basin Health Association</t>
  </si>
  <si>
    <t>WA Gorge Action Programs</t>
  </si>
  <si>
    <t>Holly Ridge Center</t>
  </si>
  <si>
    <t>Date of Data Collection (Starts 1 Year Clock)</t>
  </si>
  <si>
    <t>CAP Received</t>
  </si>
  <si>
    <t>Meets  = NO Cap Required</t>
  </si>
  <si>
    <t>Needs Assist = Cap Required</t>
  </si>
  <si>
    <t>Needs Intervention = Cap Required</t>
  </si>
  <si>
    <t>Needs Sustantial Intervention = Cap Required</t>
  </si>
  <si>
    <t>(b) Date Progress Verified</t>
  </si>
  <si>
    <t>(c) Date Continuing Non-Compliance Verified</t>
  </si>
  <si>
    <t xml:space="preserve">Ferry, Stevens, &amp; Pend Oreille </t>
  </si>
  <si>
    <t>Cowlitz &amp; Wahkiakum</t>
  </si>
  <si>
    <t>Chelan &amp; Douglas</t>
  </si>
  <si>
    <t>Benton &amp; Franklin</t>
  </si>
  <si>
    <t xml:space="preserve">P/M
</t>
  </si>
  <si>
    <t>(d) Date Correction Verrified 2nd Visit</t>
  </si>
  <si>
    <t>x</t>
  </si>
  <si>
    <t>NA</t>
  </si>
  <si>
    <t>CAP Completed &amp; Letter Sent             (1-year timeline)</t>
  </si>
  <si>
    <t xml:space="preserve"> Determination Status</t>
  </si>
  <si>
    <t>Contractor Informed of Determination &amp; CAP Status</t>
  </si>
  <si>
    <t>(a) Date Correction Verified</t>
  </si>
  <si>
    <t>CAP  Accepted  Letter</t>
  </si>
  <si>
    <t>1, 8C</t>
  </si>
  <si>
    <t>1, 7, 8C</t>
  </si>
  <si>
    <t xml:space="preserve"> </t>
  </si>
  <si>
    <t>1, 7, 8A, 8C</t>
  </si>
  <si>
    <t>7, 8C</t>
  </si>
  <si>
    <t>1, 7, 8A, 8B, 8C</t>
  </si>
  <si>
    <t>8C</t>
  </si>
  <si>
    <t>Non-Compliance Correction Status/Site Visit</t>
  </si>
  <si>
    <t>Indicator</t>
  </si>
  <si>
    <t>8c</t>
  </si>
  <si>
    <t>7, 8c</t>
  </si>
  <si>
    <t>7/21 &amp; 9/8/08</t>
  </si>
  <si>
    <t>1, 8a</t>
  </si>
  <si>
    <t>Meets = Other Reasons - Non APR Collected</t>
  </si>
  <si>
    <t>1, 7, 8A</t>
  </si>
  <si>
    <t>7, 8A, 8C</t>
  </si>
  <si>
    <t>KEY</t>
  </si>
  <si>
    <t>COLOR:</t>
  </si>
  <si>
    <t>WV</t>
  </si>
  <si>
    <t>White &amp; Peach = Need CAP</t>
  </si>
  <si>
    <t>Needs Assist - No CAP Required = Verified Compliance  by 4/5/09</t>
  </si>
  <si>
    <t>(b) Date Continuing Non-Compliance Verified - Made Progress</t>
  </si>
  <si>
    <t>(c) Date Continuing Non-Compliance Verified - No Progress</t>
  </si>
  <si>
    <t>Light Shading / Green = Meets</t>
  </si>
  <si>
    <t>Dark Shading / Purple = No Babies Served</t>
  </si>
  <si>
    <t>N/A</t>
  </si>
  <si>
    <t>Date of Data Collection (Written Notice = Starts 1 Year Clock)</t>
  </si>
  <si>
    <t>Determination Letter to Contractor w/ Request for CAP, if needed</t>
  </si>
  <si>
    <t>Status Letter Continuing  CAP Needs</t>
  </si>
  <si>
    <t>All+(2), 9/8-12/08</t>
  </si>
  <si>
    <t>(1), (2), (8c) 9/15-16/08</t>
  </si>
  <si>
    <t>(1), (8c) 8/14-15/08</t>
  </si>
  <si>
    <t>Performance Targets</t>
  </si>
  <si>
    <t>Met or Significant Improvement</t>
  </si>
  <si>
    <t>Was Not Met or Insufficient Improvement-Notice Given</t>
  </si>
  <si>
    <t>CAP  Accepted  Letter Sent</t>
  </si>
  <si>
    <t>CAP Comple-tion Due Date</t>
  </si>
  <si>
    <t xml:space="preserve">P/C
</t>
  </si>
  <si>
    <t>Columbia County Public Health</t>
  </si>
  <si>
    <t>NE Tri-County Health District</t>
  </si>
  <si>
    <t>Garfield County Health District</t>
  </si>
  <si>
    <t>Moses Lake Commnity Health</t>
  </si>
  <si>
    <t xml:space="preserve">Lincoln County Health Dept. </t>
  </si>
  <si>
    <t>Ctr For Advocacy &amp; Personal Dev</t>
  </si>
  <si>
    <t>Okanogan Beahvioral Health C</t>
  </si>
  <si>
    <t>Ocean Beach School District</t>
  </si>
  <si>
    <t>Spokane Regional Health District</t>
  </si>
  <si>
    <t>Yakima Valley Memorial Hospital</t>
  </si>
  <si>
    <t>X</t>
  </si>
  <si>
    <t>9/26 &amp; 9/29/08</t>
  </si>
  <si>
    <t>9/4-5-16-25/08</t>
  </si>
  <si>
    <t>8A</t>
  </si>
  <si>
    <t>4/20/09 &amp; 6/19/09</t>
  </si>
  <si>
    <t>DSHS DDD Region 3 / Snohomish County Human Services</t>
  </si>
  <si>
    <t>No children served</t>
  </si>
  <si>
    <t>No Children Served</t>
  </si>
  <si>
    <t>No child served to verify CAP completed.  TA provided</t>
  </si>
  <si>
    <t>Non-Compliance Correction Status                       (1 Year Timeline)</t>
  </si>
  <si>
    <t xml:space="preserve">Notification of Completed CAP </t>
  </si>
  <si>
    <t>NO Findings</t>
  </si>
  <si>
    <t># 1</t>
  </si>
  <si>
    <t># 7</t>
  </si>
  <si>
    <t># 8A</t>
  </si>
  <si>
    <t># 8B</t>
  </si>
  <si>
    <t># 8C</t>
  </si>
  <si>
    <t>Total Findings</t>
  </si>
  <si>
    <t>Date Correction Verified</t>
  </si>
  <si>
    <t>Date Correction Must Occur, if Required</t>
  </si>
  <si>
    <t>Total # of LLAs Serving Children</t>
  </si>
  <si>
    <t>Instructions</t>
  </si>
  <si>
    <t>Once the Status Report Tracking is completed:</t>
  </si>
  <si>
    <t>Identified FFY __ &amp; Corrected FFY __-Reported Feb 20__</t>
  </si>
  <si>
    <t>Example:  Shared_Data\ITEIP\Federal Level OSEP\2011 SPP-APR Submission(09-10)\General Supervision &amp; Monitoring\Indicator 9 Data\</t>
  </si>
  <si>
    <t>Identified FFY 08 &amp; Corrected FFY 08-Reported Feb 2011/FFY 08 (This last one is the tab name.)</t>
  </si>
  <si>
    <t>Caution:  The entire file name cannot be more than 210 characters.</t>
  </si>
  <si>
    <t>Outline form:</t>
  </si>
  <si>
    <t>Shared_Data\ITEIP\Federal Level OSEP</t>
  </si>
  <si>
    <t>\2011 SPP-APR Submission(09-10)</t>
  </si>
  <si>
    <t>\General Supervision &amp; Monitoring</t>
  </si>
  <si>
    <t>\Indicator 9 Data</t>
  </si>
  <si>
    <t>/FFY 08 (This last one is the tab name.)</t>
  </si>
  <si>
    <t>Identified FFY 08 &amp; Corrected FFY 08-Reported Feb 2011</t>
  </si>
  <si>
    <r>
      <rPr>
        <b/>
        <sz val="12"/>
        <rFont val="Arial"/>
        <family val="2"/>
      </rPr>
      <t>Copy</t>
    </r>
    <r>
      <rPr>
        <sz val="12"/>
        <rFont val="Arial"/>
        <family val="2"/>
      </rPr>
      <t xml:space="preserve"> the Annual FFY Worksheet to the Reporting Year SPP-APR File/General Supervison &amp; Monitoring/Indicator 9 Data folder and Name the File:</t>
    </r>
  </si>
  <si>
    <t>1a</t>
  </si>
  <si>
    <t>1b</t>
  </si>
  <si>
    <r>
      <t xml:space="preserve">Open saved copy and </t>
    </r>
    <r>
      <rPr>
        <b/>
        <sz val="12"/>
        <rFont val="Arial"/>
        <family val="2"/>
      </rPr>
      <t>"Save As"</t>
    </r>
    <r>
      <rPr>
        <sz val="12"/>
        <rFont val="Arial"/>
        <family val="2"/>
      </rPr>
      <t xml:space="preserve"> a pdf in the same folder with the same file name.</t>
    </r>
  </si>
  <si>
    <t>1c</t>
  </si>
  <si>
    <r>
      <t xml:space="preserve">Convert </t>
    </r>
    <r>
      <rPr>
        <sz val="12"/>
        <rFont val="Arial"/>
        <family val="2"/>
      </rPr>
      <t>FFY Worksheet to a Findings Style Worksheet</t>
    </r>
  </si>
  <si>
    <t>Ed Opps for Children &amp; Families</t>
  </si>
  <si>
    <t xml:space="preserve">Columbia County Public Health </t>
  </si>
  <si>
    <t>King County - Human Services</t>
  </si>
  <si>
    <t>Asotin County - Community Services</t>
  </si>
  <si>
    <t xml:space="preserve">Lincoln County - Health Dept. </t>
  </si>
  <si>
    <t>Ctr for Advocacy &amp; Personal Dev</t>
  </si>
  <si>
    <t>Walla Walla County - Human Services</t>
  </si>
  <si>
    <t>Snohomish County - Human Services</t>
  </si>
  <si>
    <t>San Juan County - Health &amp; Community Svcs</t>
  </si>
  <si>
    <t>Okanogan Behavioral Health C</t>
  </si>
  <si>
    <t>Proof</t>
  </si>
  <si>
    <t>9/1-11/30/09</t>
  </si>
  <si>
    <t>9/1-10/31/09</t>
  </si>
  <si>
    <t>Pierce County - Human Services</t>
  </si>
  <si>
    <t xml:space="preserve">Pierce </t>
  </si>
  <si>
    <t>7/1-8/30/09</t>
  </si>
  <si>
    <t xml:space="preserve">Date of Data Collection </t>
  </si>
  <si>
    <t>Determination Letter to Contractor no Request for CAP (Written Notice = Starts 1 Year Clock)</t>
  </si>
  <si>
    <t>Light Shading / Green = Meets &amp; No Tracking</t>
  </si>
  <si>
    <t>11/1-11/30/09</t>
  </si>
  <si>
    <r>
      <t xml:space="preserve">Indicator </t>
    </r>
    <r>
      <rPr>
        <b/>
        <u val="single"/>
        <sz val="18"/>
        <rFont val="Arial"/>
        <family val="2"/>
      </rPr>
      <t>Individual Child</t>
    </r>
    <r>
      <rPr>
        <b/>
        <sz val="18"/>
        <rFont val="Arial"/>
        <family val="2"/>
      </rPr>
      <t xml:space="preserve"> Findings of Non-Compliance                                                                                                                       (Data Source:  Data Management System by LLA)</t>
    </r>
  </si>
  <si>
    <t>White &amp; Medium Shading / Peach = Need Tracking</t>
  </si>
  <si>
    <t>7/1-8/1/09</t>
  </si>
  <si>
    <t>Correction Due Date</t>
  </si>
  <si>
    <t>Notification of Correction</t>
  </si>
  <si>
    <t>8B</t>
  </si>
  <si>
    <r>
      <t xml:space="preserve">Indicator </t>
    </r>
    <r>
      <rPr>
        <b/>
        <u val="single"/>
        <sz val="18"/>
        <rFont val="Arial"/>
        <family val="2"/>
      </rPr>
      <t xml:space="preserve">Individual Child </t>
    </r>
    <r>
      <rPr>
        <b/>
        <sz val="18"/>
        <rFont val="Arial"/>
        <family val="2"/>
      </rPr>
      <t>Findings of       Non-Compliance Correction Status                       (1 Year Timeline)</t>
    </r>
  </si>
  <si>
    <t>Formula:</t>
  </si>
  <si>
    <t>State Selected Compliance Indicators</t>
  </si>
  <si>
    <t>Annual IFSPs</t>
  </si>
  <si>
    <t>Review IFSPs</t>
  </si>
  <si>
    <t>State Totals</t>
  </si>
  <si>
    <t xml:space="preserve">No Children Served </t>
  </si>
  <si>
    <t>(Red Indicates not on LLA Report, but corrected)</t>
  </si>
  <si>
    <t>(Yellow indicates on LLA Report and corrected)</t>
  </si>
  <si>
    <t>Data Source:  DMS</t>
  </si>
  <si>
    <t>Data Source:  On-site random samples</t>
  </si>
  <si>
    <t>(1), (7), (8b)      8/6/08</t>
  </si>
  <si>
    <t>(8a), (8c)     8/6/08</t>
  </si>
  <si>
    <t>Data Source:  on-site random samples</t>
  </si>
  <si>
    <t>TA provided</t>
  </si>
  <si>
    <t>Garfield:  No child served to verify CAP completed. TA provided.</t>
  </si>
  <si>
    <t>Date Correction Verified within the 1 Year Clock</t>
  </si>
  <si>
    <t>Date Correction Verified after 1 Year Clock</t>
  </si>
  <si>
    <t>Indicator Noncompliance</t>
  </si>
  <si>
    <t>1, 7, 8a,c</t>
  </si>
  <si>
    <t>8b, c</t>
  </si>
  <si>
    <t>Ind 1 = Cont. Noncompliance</t>
  </si>
  <si>
    <t>Ind 7, 8a &amp; c = Progress 9/12/08</t>
  </si>
  <si>
    <t>Ind 8a = 9/16/2008</t>
  </si>
  <si>
    <t xml:space="preserve">(1) 9/26/08 </t>
  </si>
  <si>
    <t>1, 2, 8C</t>
  </si>
  <si>
    <t xml:space="preserve">(8C) 9/26/08 </t>
  </si>
  <si>
    <t>(2) 9/26/2008</t>
  </si>
  <si>
    <t>8c 9/25/08</t>
  </si>
  <si>
    <t>(1, 7, 8A) 9/25/08</t>
  </si>
  <si>
    <t>Not sure if Perf Target Info is complete - DW</t>
  </si>
  <si>
    <t>xxxx</t>
  </si>
  <si>
    <t>Washington</t>
  </si>
  <si>
    <t xml:space="preserve"> Green = Meets &amp; No Tracking</t>
  </si>
  <si>
    <t>Purple = No Infants Served</t>
  </si>
  <si>
    <t>White / Peach = Need Tracking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</si>
</sst>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_);[Red]\(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sz val="20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20"/>
      <color indexed="9"/>
      <name val="Arial"/>
      <family val="2"/>
    </font>
    <font>
      <sz val="18"/>
      <color indexed="9"/>
      <name val="Arial"/>
      <family val="2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Arial"/>
      <family val="2"/>
    </font>
    <font>
      <sz val="20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049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49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164" fontId="4" fillId="34" borderId="11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34" borderId="12" xfId="0" applyNumberFormat="1" applyFont="1" applyFill="1" applyBorder="1" applyAlignment="1">
      <alignment horizontal="center" vertical="center" wrapText="1"/>
    </xf>
    <xf numFmtId="164" fontId="4" fillId="34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right" vertical="center" wrapText="1"/>
    </xf>
    <xf numFmtId="164" fontId="5" fillId="33" borderId="17" xfId="0" applyNumberFormat="1" applyFont="1" applyFill="1" applyBorder="1" applyAlignment="1">
      <alignment horizontal="right" vertical="center" wrapText="1"/>
    </xf>
    <xf numFmtId="164" fontId="5" fillId="0" borderId="17" xfId="0" applyNumberFormat="1" applyFont="1" applyFill="1" applyBorder="1" applyAlignment="1">
      <alignment horizontal="right" vertical="center" wrapText="1"/>
    </xf>
    <xf numFmtId="164" fontId="5" fillId="34" borderId="17" xfId="0" applyNumberFormat="1" applyFont="1" applyFill="1" applyBorder="1" applyAlignment="1">
      <alignment horizontal="right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164" fontId="5" fillId="33" borderId="20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164" fontId="5" fillId="35" borderId="2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164" fontId="5" fillId="34" borderId="20" xfId="0" applyNumberFormat="1" applyFont="1" applyFill="1" applyBorder="1" applyAlignment="1">
      <alignment horizontal="right" vertical="center" wrapText="1"/>
    </xf>
    <xf numFmtId="0" fontId="3" fillId="0" borderId="14" xfId="0" applyFont="1" applyBorder="1" applyAlignment="1">
      <alignment wrapText="1"/>
    </xf>
    <xf numFmtId="0" fontId="3" fillId="0" borderId="18" xfId="0" applyFont="1" applyBorder="1" applyAlignment="1">
      <alignment wrapText="1"/>
    </xf>
    <xf numFmtId="164" fontId="5" fillId="35" borderId="18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right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right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35" borderId="19" xfId="0" applyNumberFormat="1" applyFont="1" applyFill="1" applyBorder="1" applyAlignment="1">
      <alignment horizontal="right" vertical="center" wrapText="1"/>
    </xf>
    <xf numFmtId="164" fontId="5" fillId="33" borderId="22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34" borderId="22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4" fillId="36" borderId="12" xfId="0" applyNumberFormat="1" applyFont="1" applyFill="1" applyBorder="1" applyAlignment="1">
      <alignment horizontal="center" vertical="center" wrapText="1"/>
    </xf>
    <xf numFmtId="164" fontId="4" fillId="36" borderId="11" xfId="0" applyNumberFormat="1" applyFont="1" applyFill="1" applyBorder="1" applyAlignment="1">
      <alignment horizontal="center" vertical="center" wrapText="1"/>
    </xf>
    <xf numFmtId="164" fontId="4" fillId="36" borderId="13" xfId="0" applyNumberFormat="1" applyFont="1" applyFill="1" applyBorder="1" applyAlignment="1">
      <alignment horizontal="center" vertical="center" wrapText="1"/>
    </xf>
    <xf numFmtId="164" fontId="4" fillId="36" borderId="26" xfId="0" applyNumberFormat="1" applyFont="1" applyFill="1" applyBorder="1" applyAlignment="1">
      <alignment horizontal="center" vertical="center" wrapText="1"/>
    </xf>
    <xf numFmtId="164" fontId="4" fillId="36" borderId="27" xfId="0" applyNumberFormat="1" applyFont="1" applyFill="1" applyBorder="1" applyAlignment="1">
      <alignment horizontal="center" vertical="center" wrapText="1"/>
    </xf>
    <xf numFmtId="164" fontId="4" fillId="36" borderId="28" xfId="0" applyNumberFormat="1" applyFont="1" applyFill="1" applyBorder="1" applyAlignment="1">
      <alignment horizontal="center" vertical="center" wrapText="1"/>
    </xf>
    <xf numFmtId="164" fontId="4" fillId="36" borderId="10" xfId="0" applyNumberFormat="1" applyFont="1" applyFill="1" applyBorder="1" applyAlignment="1">
      <alignment horizontal="center" vertical="center" wrapText="1"/>
    </xf>
    <xf numFmtId="164" fontId="4" fillId="36" borderId="2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wrapText="1"/>
    </xf>
    <xf numFmtId="164" fontId="2" fillId="0" borderId="29" xfId="0" applyNumberFormat="1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wrapText="1"/>
    </xf>
    <xf numFmtId="0" fontId="3" fillId="33" borderId="30" xfId="0" applyFont="1" applyFill="1" applyBorder="1" applyAlignment="1">
      <alignment wrapText="1"/>
    </xf>
    <xf numFmtId="164" fontId="5" fillId="33" borderId="30" xfId="0" applyNumberFormat="1" applyFont="1" applyFill="1" applyBorder="1" applyAlignment="1">
      <alignment horizontal="center" vertical="center" wrapText="1"/>
    </xf>
    <xf numFmtId="164" fontId="5" fillId="33" borderId="31" xfId="0" applyNumberFormat="1" applyFont="1" applyFill="1" applyBorder="1" applyAlignment="1">
      <alignment horizontal="right" vertical="center" wrapText="1"/>
    </xf>
    <xf numFmtId="164" fontId="4" fillId="33" borderId="26" xfId="0" applyNumberFormat="1" applyFont="1" applyFill="1" applyBorder="1" applyAlignment="1">
      <alignment horizontal="center" vertical="center" wrapText="1"/>
    </xf>
    <xf numFmtId="164" fontId="4" fillId="33" borderId="27" xfId="0" applyNumberFormat="1" applyFont="1" applyFill="1" applyBorder="1" applyAlignment="1">
      <alignment horizontal="center" vertical="center" wrapText="1"/>
    </xf>
    <xf numFmtId="164" fontId="4" fillId="33" borderId="28" xfId="0" applyNumberFormat="1" applyFont="1" applyFill="1" applyBorder="1" applyAlignment="1">
      <alignment horizontal="center" vertical="center" wrapText="1"/>
    </xf>
    <xf numFmtId="164" fontId="5" fillId="33" borderId="27" xfId="0" applyNumberFormat="1" applyFont="1" applyFill="1" applyBorder="1" applyAlignment="1">
      <alignment horizontal="center" vertical="center" wrapText="1"/>
    </xf>
    <xf numFmtId="164" fontId="5" fillId="33" borderId="32" xfId="0" applyNumberFormat="1" applyFont="1" applyFill="1" applyBorder="1" applyAlignment="1">
      <alignment horizontal="center" vertical="center" wrapText="1"/>
    </xf>
    <xf numFmtId="164" fontId="5" fillId="33" borderId="33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wrapText="1"/>
    </xf>
    <xf numFmtId="0" fontId="3" fillId="37" borderId="10" xfId="0" applyFont="1" applyFill="1" applyBorder="1" applyAlignment="1">
      <alignment wrapText="1"/>
    </xf>
    <xf numFmtId="164" fontId="5" fillId="37" borderId="10" xfId="0" applyNumberFormat="1" applyFont="1" applyFill="1" applyBorder="1" applyAlignment="1">
      <alignment horizontal="center" vertical="center" wrapText="1"/>
    </xf>
    <xf numFmtId="164" fontId="5" fillId="37" borderId="17" xfId="0" applyNumberFormat="1" applyFont="1" applyFill="1" applyBorder="1" applyAlignment="1">
      <alignment horizontal="right" vertical="center" wrapText="1"/>
    </xf>
    <xf numFmtId="164" fontId="5" fillId="37" borderId="11" xfId="0" applyNumberFormat="1" applyFont="1" applyFill="1" applyBorder="1" applyAlignment="1">
      <alignment horizontal="center" vertical="center" wrapText="1"/>
    </xf>
    <xf numFmtId="164" fontId="5" fillId="37" borderId="22" xfId="0" applyNumberFormat="1" applyFont="1" applyFill="1" applyBorder="1" applyAlignment="1">
      <alignment horizontal="center" vertical="center" wrapText="1"/>
    </xf>
    <xf numFmtId="164" fontId="5" fillId="37" borderId="10" xfId="0" applyNumberFormat="1" applyFont="1" applyFill="1" applyBorder="1" applyAlignment="1">
      <alignment horizontal="right" vertical="center" wrapText="1"/>
    </xf>
    <xf numFmtId="164" fontId="5" fillId="37" borderId="2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wrapText="1"/>
    </xf>
    <xf numFmtId="164" fontId="5" fillId="33" borderId="3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3" borderId="20" xfId="0" applyNumberFormat="1" applyFont="1" applyFill="1" applyBorder="1" applyAlignment="1">
      <alignment horizontal="center" vertical="center" wrapText="1"/>
    </xf>
    <xf numFmtId="164" fontId="5" fillId="33" borderId="22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64" fontId="5" fillId="33" borderId="34" xfId="0" applyNumberFormat="1" applyFont="1" applyFill="1" applyBorder="1" applyAlignment="1">
      <alignment horizontal="center" vertical="center"/>
    </xf>
    <xf numFmtId="164" fontId="5" fillId="33" borderId="35" xfId="0" applyNumberFormat="1" applyFont="1" applyFill="1" applyBorder="1" applyAlignment="1">
      <alignment horizontal="right" vertical="center"/>
    </xf>
    <xf numFmtId="164" fontId="5" fillId="33" borderId="36" xfId="0" applyNumberFormat="1" applyFont="1" applyFill="1" applyBorder="1" applyAlignment="1">
      <alignment horizontal="right" vertical="center" wrapText="1"/>
    </xf>
    <xf numFmtId="164" fontId="5" fillId="33" borderId="3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5" fillId="37" borderId="10" xfId="0" applyNumberFormat="1" applyFont="1" applyFill="1" applyBorder="1" applyAlignment="1" quotePrefix="1">
      <alignment horizontal="right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" fontId="2" fillId="0" borderId="37" xfId="0" applyNumberFormat="1" applyFont="1" applyFill="1" applyBorder="1" applyAlignment="1">
      <alignment vertical="center" textRotation="90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33" borderId="26" xfId="0" applyNumberFormat="1" applyFont="1" applyFill="1" applyBorder="1" applyAlignment="1">
      <alignment horizontal="center" vertical="center" wrapText="1"/>
    </xf>
    <xf numFmtId="164" fontId="5" fillId="33" borderId="33" xfId="0" applyNumberFormat="1" applyFont="1" applyFill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center" vertical="center" wrapText="1"/>
    </xf>
    <xf numFmtId="164" fontId="5" fillId="33" borderId="20" xfId="0" applyNumberFormat="1" applyFont="1" applyFill="1" applyBorder="1" applyAlignment="1">
      <alignment horizontal="center" vertical="center" wrapText="1"/>
    </xf>
    <xf numFmtId="164" fontId="5" fillId="37" borderId="12" xfId="0" applyNumberFormat="1" applyFont="1" applyFill="1" applyBorder="1" applyAlignment="1">
      <alignment horizontal="center" vertical="center" wrapText="1"/>
    </xf>
    <xf numFmtId="164" fontId="5" fillId="37" borderId="20" xfId="0" applyNumberFormat="1" applyFont="1" applyFill="1" applyBorder="1" applyAlignment="1">
      <alignment horizontal="center" vertical="center" wrapText="1"/>
    </xf>
    <xf numFmtId="164" fontId="5" fillId="33" borderId="20" xfId="0" applyNumberFormat="1" applyFont="1" applyFill="1" applyBorder="1" applyAlignment="1">
      <alignment horizontal="center" vertical="center"/>
    </xf>
    <xf numFmtId="164" fontId="5" fillId="34" borderId="12" xfId="0" applyNumberFormat="1" applyFont="1" applyFill="1" applyBorder="1" applyAlignment="1">
      <alignment horizontal="center" vertical="center" wrapText="1"/>
    </xf>
    <xf numFmtId="164" fontId="5" fillId="34" borderId="20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vertical="center" wrapText="1"/>
    </xf>
    <xf numFmtId="164" fontId="5" fillId="0" borderId="20" xfId="0" applyNumberFormat="1" applyFont="1" applyFill="1" applyBorder="1" applyAlignment="1">
      <alignment vertical="center" wrapText="1"/>
    </xf>
    <xf numFmtId="164" fontId="5" fillId="33" borderId="12" xfId="0" applyNumberFormat="1" applyFont="1" applyFill="1" applyBorder="1" applyAlignment="1">
      <alignment horizontal="center" vertical="center"/>
    </xf>
    <xf numFmtId="164" fontId="5" fillId="33" borderId="36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vertical="center" textRotation="90" wrapText="1"/>
    </xf>
    <xf numFmtId="164" fontId="7" fillId="0" borderId="38" xfId="0" applyNumberFormat="1" applyFont="1" applyFill="1" applyBorder="1" applyAlignment="1">
      <alignment horizontal="center" vertical="center" wrapText="1"/>
    </xf>
    <xf numFmtId="164" fontId="7" fillId="0" borderId="39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164" fontId="7" fillId="30" borderId="38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164" fontId="7" fillId="35" borderId="42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wrapText="1"/>
    </xf>
    <xf numFmtId="0" fontId="54" fillId="38" borderId="10" xfId="0" applyFont="1" applyFill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wrapText="1"/>
    </xf>
    <xf numFmtId="0" fontId="54" fillId="38" borderId="12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4" fontId="4" fillId="0" borderId="43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right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164" fontId="4" fillId="36" borderId="17" xfId="0" applyNumberFormat="1" applyFont="1" applyFill="1" applyBorder="1" applyAlignment="1">
      <alignment horizontal="right" vertical="center" wrapText="1"/>
    </xf>
    <xf numFmtId="164" fontId="55" fillId="38" borderId="17" xfId="0" applyNumberFormat="1" applyFont="1" applyFill="1" applyBorder="1" applyAlignment="1">
      <alignment horizontal="right" vertical="center" wrapText="1"/>
    </xf>
    <xf numFmtId="164" fontId="4" fillId="0" borderId="17" xfId="0" applyNumberFormat="1" applyFont="1" applyFill="1" applyBorder="1" applyAlignment="1">
      <alignment horizontal="right" vertical="center" wrapText="1"/>
    </xf>
    <xf numFmtId="1" fontId="4" fillId="36" borderId="11" xfId="0" applyNumberFormat="1" applyFont="1" applyFill="1" applyBorder="1" applyAlignment="1">
      <alignment horizontal="center" vertical="center" wrapText="1"/>
    </xf>
    <xf numFmtId="164" fontId="4" fillId="36" borderId="22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64" fontId="4" fillId="0" borderId="44" xfId="0" applyNumberFormat="1" applyFont="1" applyFill="1" applyBorder="1" applyAlignment="1">
      <alignment horizontal="center" vertical="center" wrapText="1"/>
    </xf>
    <xf numFmtId="164" fontId="4" fillId="0" borderId="45" xfId="0" applyNumberFormat="1" applyFont="1" applyFill="1" applyBorder="1" applyAlignment="1">
      <alignment horizontal="center" vertical="center" wrapText="1"/>
    </xf>
    <xf numFmtId="164" fontId="4" fillId="30" borderId="30" xfId="0" applyNumberFormat="1" applyFont="1" applyFill="1" applyBorder="1" applyAlignment="1">
      <alignment horizontal="right" vertical="center" wrapText="1"/>
    </xf>
    <xf numFmtId="164" fontId="4" fillId="36" borderId="10" xfId="0" applyNumberFormat="1" applyFont="1" applyFill="1" applyBorder="1" applyAlignment="1">
      <alignment horizontal="right" vertical="center" wrapText="1"/>
    </xf>
    <xf numFmtId="164" fontId="4" fillId="35" borderId="10" xfId="0" applyNumberFormat="1" applyFont="1" applyFill="1" applyBorder="1" applyAlignment="1">
      <alignment horizontal="right" vertical="center" wrapText="1"/>
    </xf>
    <xf numFmtId="164" fontId="55" fillId="38" borderId="12" xfId="0" applyNumberFormat="1" applyFont="1" applyFill="1" applyBorder="1" applyAlignment="1">
      <alignment horizontal="center" vertical="center" wrapText="1"/>
    </xf>
    <xf numFmtId="164" fontId="55" fillId="38" borderId="20" xfId="0" applyNumberFormat="1" applyFont="1" applyFill="1" applyBorder="1" applyAlignment="1">
      <alignment horizontal="center" vertical="center" wrapText="1"/>
    </xf>
    <xf numFmtId="1" fontId="55" fillId="38" borderId="11" xfId="0" applyNumberFormat="1" applyFont="1" applyFill="1" applyBorder="1" applyAlignment="1">
      <alignment horizontal="center" vertical="center" wrapText="1"/>
    </xf>
    <xf numFmtId="164" fontId="55" fillId="38" borderId="10" xfId="0" applyNumberFormat="1" applyFont="1" applyFill="1" applyBorder="1" applyAlignment="1">
      <alignment horizontal="center" vertical="center" wrapText="1"/>
    </xf>
    <xf numFmtId="164" fontId="55" fillId="38" borderId="11" xfId="0" applyNumberFormat="1" applyFont="1" applyFill="1" applyBorder="1" applyAlignment="1">
      <alignment horizontal="center" vertical="center" wrapText="1"/>
    </xf>
    <xf numFmtId="164" fontId="55" fillId="38" borderId="22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164" fontId="5" fillId="0" borderId="10" xfId="0" applyNumberFormat="1" applyFont="1" applyBorder="1" applyAlignment="1">
      <alignment vertical="center" wrapText="1"/>
    </xf>
    <xf numFmtId="164" fontId="55" fillId="38" borderId="10" xfId="0" applyNumberFormat="1" applyFont="1" applyFill="1" applyBorder="1" applyAlignment="1">
      <alignment horizontal="right" vertical="center" wrapText="1"/>
    </xf>
    <xf numFmtId="164" fontId="4" fillId="30" borderId="46" xfId="0" applyNumberFormat="1" applyFont="1" applyFill="1" applyBorder="1" applyAlignment="1">
      <alignment horizontal="right" vertical="center" wrapText="1"/>
    </xf>
    <xf numFmtId="164" fontId="4" fillId="36" borderId="47" xfId="0" applyNumberFormat="1" applyFont="1" applyFill="1" applyBorder="1" applyAlignment="1">
      <alignment horizontal="right" vertical="center" wrapText="1"/>
    </xf>
    <xf numFmtId="164" fontId="55" fillId="38" borderId="47" xfId="0" applyNumberFormat="1" applyFont="1" applyFill="1" applyBorder="1" applyAlignment="1">
      <alignment horizontal="right" vertical="center" wrapText="1"/>
    </xf>
    <xf numFmtId="164" fontId="4" fillId="30" borderId="48" xfId="0" applyNumberFormat="1" applyFont="1" applyFill="1" applyBorder="1" applyAlignment="1">
      <alignment vertical="center" wrapText="1"/>
    </xf>
    <xf numFmtId="164" fontId="4" fillId="0" borderId="46" xfId="0" applyNumberFormat="1" applyFont="1" applyFill="1" applyBorder="1" applyAlignment="1">
      <alignment horizontal="center" vertical="center" wrapText="1"/>
    </xf>
    <xf numFmtId="164" fontId="4" fillId="0" borderId="47" xfId="0" applyNumberFormat="1" applyFont="1" applyFill="1" applyBorder="1" applyAlignment="1">
      <alignment horizontal="right" vertical="center" wrapText="1"/>
    </xf>
    <xf numFmtId="164" fontId="4" fillId="0" borderId="47" xfId="0" applyNumberFormat="1" applyFont="1" applyFill="1" applyBorder="1" applyAlignment="1">
      <alignment horizontal="center" vertical="center" wrapText="1"/>
    </xf>
    <xf numFmtId="164" fontId="4" fillId="36" borderId="36" xfId="0" applyNumberFormat="1" applyFont="1" applyFill="1" applyBorder="1" applyAlignment="1">
      <alignment horizontal="center" vertical="center" wrapText="1"/>
    </xf>
    <xf numFmtId="164" fontId="4" fillId="36" borderId="49" xfId="0" applyNumberFormat="1" applyFont="1" applyFill="1" applyBorder="1" applyAlignment="1">
      <alignment horizontal="center" vertical="center" wrapText="1"/>
    </xf>
    <xf numFmtId="164" fontId="4" fillId="36" borderId="35" xfId="0" applyNumberFormat="1" applyFont="1" applyFill="1" applyBorder="1" applyAlignment="1">
      <alignment horizontal="center" vertical="center" wrapText="1"/>
    </xf>
    <xf numFmtId="0" fontId="8" fillId="36" borderId="49" xfId="0" applyFont="1" applyFill="1" applyBorder="1" applyAlignment="1">
      <alignment horizontal="center" vertical="center" wrapText="1"/>
    </xf>
    <xf numFmtId="0" fontId="8" fillId="36" borderId="35" xfId="0" applyFont="1" applyFill="1" applyBorder="1" applyAlignment="1">
      <alignment horizontal="center" vertical="center" wrapText="1"/>
    </xf>
    <xf numFmtId="164" fontId="4" fillId="36" borderId="36" xfId="0" applyNumberFormat="1" applyFont="1" applyFill="1" applyBorder="1" applyAlignment="1">
      <alignment horizontal="right" vertical="center" wrapText="1"/>
    </xf>
    <xf numFmtId="164" fontId="4" fillId="36" borderId="35" xfId="0" applyNumberFormat="1" applyFont="1" applyFill="1" applyBorder="1" applyAlignment="1">
      <alignment horizontal="right" vertical="center" wrapText="1"/>
    </xf>
    <xf numFmtId="0" fontId="8" fillId="36" borderId="35" xfId="0" applyFont="1" applyFill="1" applyBorder="1" applyAlignment="1">
      <alignment horizontal="left" vertical="center" wrapText="1"/>
    </xf>
    <xf numFmtId="0" fontId="8" fillId="36" borderId="35" xfId="0" applyFont="1" applyFill="1" applyBorder="1" applyAlignment="1">
      <alignment horizontal="left" wrapText="1"/>
    </xf>
    <xf numFmtId="0" fontId="8" fillId="36" borderId="49" xfId="0" applyFont="1" applyFill="1" applyBorder="1" applyAlignment="1">
      <alignment horizontal="center" wrapText="1"/>
    </xf>
    <xf numFmtId="0" fontId="8" fillId="36" borderId="30" xfId="0" applyFont="1" applyFill="1" applyBorder="1" applyAlignment="1">
      <alignment horizontal="left" wrapText="1"/>
    </xf>
    <xf numFmtId="0" fontId="8" fillId="36" borderId="10" xfId="0" applyFont="1" applyFill="1" applyBorder="1" applyAlignment="1">
      <alignment horizontal="left" wrapText="1"/>
    </xf>
    <xf numFmtId="0" fontId="8" fillId="36" borderId="10" xfId="0" applyFont="1" applyFill="1" applyBorder="1" applyAlignment="1">
      <alignment horizontal="left" vertical="center" wrapText="1"/>
    </xf>
    <xf numFmtId="0" fontId="8" fillId="36" borderId="18" xfId="0" applyFont="1" applyFill="1" applyBorder="1" applyAlignment="1">
      <alignment horizontal="left" wrapText="1"/>
    </xf>
    <xf numFmtId="0" fontId="8" fillId="36" borderId="18" xfId="0" applyFont="1" applyFill="1" applyBorder="1" applyAlignment="1">
      <alignment horizontal="left" vertical="center" wrapText="1"/>
    </xf>
    <xf numFmtId="0" fontId="8" fillId="36" borderId="14" xfId="0" applyFont="1" applyFill="1" applyBorder="1" applyAlignment="1">
      <alignment horizontal="center" wrapText="1"/>
    </xf>
    <xf numFmtId="0" fontId="8" fillId="36" borderId="26" xfId="0" applyFont="1" applyFill="1" applyBorder="1" applyAlignment="1">
      <alignment horizontal="center" wrapText="1"/>
    </xf>
    <xf numFmtId="164" fontId="4" fillId="36" borderId="47" xfId="0" applyNumberFormat="1" applyFont="1" applyFill="1" applyBorder="1" applyAlignment="1">
      <alignment horizontal="center" vertical="center" wrapText="1"/>
    </xf>
    <xf numFmtId="164" fontId="4" fillId="36" borderId="48" xfId="0" applyNumberFormat="1" applyFont="1" applyFill="1" applyBorder="1" applyAlignment="1">
      <alignment horizontal="center" vertical="center" wrapText="1"/>
    </xf>
    <xf numFmtId="164" fontId="4" fillId="36" borderId="50" xfId="0" applyNumberFormat="1" applyFont="1" applyFill="1" applyBorder="1" applyAlignment="1">
      <alignment horizontal="center" vertical="center" wrapText="1"/>
    </xf>
    <xf numFmtId="164" fontId="4" fillId="36" borderId="46" xfId="0" applyNumberFormat="1" applyFont="1" applyFill="1" applyBorder="1" applyAlignment="1">
      <alignment horizontal="right" vertical="center" wrapText="1"/>
    </xf>
    <xf numFmtId="0" fontId="2" fillId="0" borderId="0" xfId="55" applyFont="1" applyFill="1" applyBorder="1" applyAlignment="1">
      <alignment horizontal="center" vertical="center" wrapText="1"/>
      <protection/>
    </xf>
    <xf numFmtId="0" fontId="7" fillId="0" borderId="41" xfId="55" applyFont="1" applyFill="1" applyBorder="1" applyAlignment="1">
      <alignment horizontal="center" vertical="center" wrapText="1"/>
      <protection/>
    </xf>
    <xf numFmtId="0" fontId="7" fillId="0" borderId="42" xfId="55" applyFont="1" applyFill="1" applyBorder="1" applyAlignment="1">
      <alignment horizontal="center" vertical="center" wrapText="1"/>
      <protection/>
    </xf>
    <xf numFmtId="165" fontId="10" fillId="0" borderId="51" xfId="55" applyNumberFormat="1" applyFont="1" applyFill="1" applyBorder="1" applyAlignment="1">
      <alignment horizontal="center" vertical="center" wrapText="1"/>
      <protection/>
    </xf>
    <xf numFmtId="165" fontId="10" fillId="0" borderId="44" xfId="55" applyNumberFormat="1" applyFont="1" applyFill="1" applyBorder="1" applyAlignment="1">
      <alignment horizontal="center" vertical="center" wrapText="1"/>
      <protection/>
    </xf>
    <xf numFmtId="165" fontId="10" fillId="0" borderId="43" xfId="55" applyNumberFormat="1" applyFont="1" applyFill="1" applyBorder="1" applyAlignment="1">
      <alignment horizontal="center" vertical="center" wrapText="1"/>
      <protection/>
    </xf>
    <xf numFmtId="165" fontId="10" fillId="0" borderId="38" xfId="55" applyNumberFormat="1" applyFont="1" applyFill="1" applyBorder="1" applyAlignment="1">
      <alignment horizontal="center" vertical="center" wrapText="1"/>
      <protection/>
    </xf>
    <xf numFmtId="165" fontId="10" fillId="0" borderId="52" xfId="55" applyNumberFormat="1" applyFont="1" applyFill="1" applyBorder="1" applyAlignment="1">
      <alignment horizontal="center" vertical="center" wrapText="1"/>
      <protection/>
    </xf>
    <xf numFmtId="164" fontId="10" fillId="0" borderId="53" xfId="55" applyNumberFormat="1" applyFont="1" applyFill="1" applyBorder="1" applyAlignment="1">
      <alignment horizontal="center" vertical="center" wrapText="1"/>
      <protection/>
    </xf>
    <xf numFmtId="164" fontId="10" fillId="0" borderId="44" xfId="55" applyNumberFormat="1" applyFont="1" applyFill="1" applyBorder="1" applyAlignment="1">
      <alignment horizontal="center" vertical="center" wrapText="1"/>
      <protection/>
    </xf>
    <xf numFmtId="164" fontId="10" fillId="35" borderId="53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wrapText="1"/>
      <protection/>
    </xf>
    <xf numFmtId="0" fontId="3" fillId="0" borderId="0" xfId="55" applyFont="1" applyFill="1" applyAlignment="1">
      <alignment wrapText="1"/>
      <protection/>
    </xf>
    <xf numFmtId="0" fontId="3" fillId="0" borderId="0" xfId="55" applyFont="1" applyAlignment="1">
      <alignment vertical="center" wrapText="1"/>
      <protection/>
    </xf>
    <xf numFmtId="0" fontId="12" fillId="0" borderId="54" xfId="55" applyFont="1" applyBorder="1" applyAlignment="1">
      <alignment horizontal="center" wrapText="1"/>
      <protection/>
    </xf>
    <xf numFmtId="10" fontId="9" fillId="0" borderId="0" xfId="55" applyNumberFormat="1" applyFont="1" applyAlignment="1">
      <alignment horizontal="center" wrapText="1"/>
      <protection/>
    </xf>
    <xf numFmtId="1" fontId="5" fillId="0" borderId="0" xfId="55" applyNumberFormat="1" applyFont="1" applyBorder="1" applyAlignment="1">
      <alignment wrapText="1"/>
      <protection/>
    </xf>
    <xf numFmtId="164" fontId="5" fillId="0" borderId="0" xfId="55" applyNumberFormat="1" applyFont="1" applyFill="1" applyAlignment="1">
      <alignment wrapText="1"/>
      <protection/>
    </xf>
    <xf numFmtId="0" fontId="8" fillId="0" borderId="0" xfId="55" applyFont="1" applyBorder="1" applyAlignment="1">
      <alignment horizontal="center" wrapText="1"/>
      <protection/>
    </xf>
    <xf numFmtId="0" fontId="8" fillId="0" borderId="0" xfId="55" applyFont="1" applyBorder="1" applyAlignment="1">
      <alignment wrapText="1"/>
      <protection/>
    </xf>
    <xf numFmtId="165" fontId="3" fillId="0" borderId="0" xfId="55" applyNumberFormat="1" applyFont="1" applyAlignment="1">
      <alignment wrapText="1"/>
      <protection/>
    </xf>
    <xf numFmtId="164" fontId="3" fillId="0" borderId="0" xfId="55" applyNumberFormat="1" applyFont="1" applyBorder="1" applyAlignment="1">
      <alignment wrapText="1"/>
      <protection/>
    </xf>
    <xf numFmtId="164" fontId="3" fillId="0" borderId="0" xfId="55" applyNumberFormat="1" applyFont="1" applyFill="1" applyAlignment="1">
      <alignment wrapText="1"/>
      <protection/>
    </xf>
    <xf numFmtId="1" fontId="3" fillId="0" borderId="0" xfId="55" applyNumberFormat="1" applyFont="1" applyBorder="1" applyAlignment="1">
      <alignment wrapText="1"/>
      <protection/>
    </xf>
    <xf numFmtId="0" fontId="3" fillId="0" borderId="0" xfId="55" applyFont="1" applyFill="1" applyAlignment="1">
      <alignment vertical="center" wrapText="1"/>
      <protection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4" fontId="4" fillId="36" borderId="30" xfId="0" applyNumberFormat="1" applyFont="1" applyFill="1" applyBorder="1" applyAlignment="1">
      <alignment horizontal="right" wrapText="1"/>
    </xf>
    <xf numFmtId="164" fontId="4" fillId="36" borderId="31" xfId="0" applyNumberFormat="1" applyFont="1" applyFill="1" applyBorder="1" applyAlignment="1">
      <alignment horizontal="right" wrapText="1"/>
    </xf>
    <xf numFmtId="164" fontId="4" fillId="36" borderId="33" xfId="0" applyNumberFormat="1" applyFont="1" applyFill="1" applyBorder="1" applyAlignment="1">
      <alignment horizontal="center" vertical="center" wrapText="1"/>
    </xf>
    <xf numFmtId="164" fontId="4" fillId="36" borderId="10" xfId="0" applyNumberFormat="1" applyFont="1" applyFill="1" applyBorder="1" applyAlignment="1">
      <alignment vertical="center" wrapText="1"/>
    </xf>
    <xf numFmtId="164" fontId="4" fillId="36" borderId="18" xfId="0" applyNumberFormat="1" applyFont="1" applyFill="1" applyBorder="1" applyAlignment="1">
      <alignment horizontal="center" vertical="center" wrapText="1"/>
    </xf>
    <xf numFmtId="164" fontId="4" fillId="36" borderId="19" xfId="0" applyNumberFormat="1" applyFont="1" applyFill="1" applyBorder="1" applyAlignment="1">
      <alignment horizontal="center" vertical="center" wrapText="1"/>
    </xf>
    <xf numFmtId="164" fontId="4" fillId="36" borderId="14" xfId="0" applyNumberFormat="1" applyFont="1" applyFill="1" applyBorder="1" applyAlignment="1">
      <alignment horizontal="center" vertical="center" wrapText="1"/>
    </xf>
    <xf numFmtId="1" fontId="4" fillId="36" borderId="15" xfId="0" applyNumberFormat="1" applyFont="1" applyFill="1" applyBorder="1" applyAlignment="1">
      <alignment horizontal="center" vertical="center" wrapText="1"/>
    </xf>
    <xf numFmtId="164" fontId="4" fillId="36" borderId="15" xfId="0" applyNumberFormat="1" applyFont="1" applyFill="1" applyBorder="1" applyAlignment="1">
      <alignment horizontal="center" vertical="center" wrapText="1"/>
    </xf>
    <xf numFmtId="164" fontId="4" fillId="36" borderId="23" xfId="0" applyNumberFormat="1" applyFont="1" applyFill="1" applyBorder="1" applyAlignment="1">
      <alignment horizontal="center" vertical="center" wrapText="1"/>
    </xf>
    <xf numFmtId="164" fontId="4" fillId="36" borderId="51" xfId="0" applyNumberFormat="1" applyFont="1" applyFill="1" applyBorder="1" applyAlignment="1">
      <alignment horizontal="center" vertical="center" wrapText="1"/>
    </xf>
    <xf numFmtId="164" fontId="7" fillId="36" borderId="14" xfId="0" applyNumberFormat="1" applyFont="1" applyFill="1" applyBorder="1" applyAlignment="1">
      <alignment horizontal="center" vertical="center" wrapText="1"/>
    </xf>
    <xf numFmtId="0" fontId="7" fillId="36" borderId="42" xfId="0" applyFont="1" applyFill="1" applyBorder="1" applyAlignment="1">
      <alignment horizontal="center" vertical="center" wrapText="1"/>
    </xf>
    <xf numFmtId="1" fontId="9" fillId="0" borderId="0" xfId="55" applyNumberFormat="1" applyFont="1" applyAlignment="1">
      <alignment horizontal="center" wrapText="1"/>
      <protection/>
    </xf>
    <xf numFmtId="164" fontId="11" fillId="0" borderId="11" xfId="55" applyNumberFormat="1" applyFont="1" applyFill="1" applyBorder="1" applyAlignment="1">
      <alignment horizontal="center" wrapText="1"/>
      <protection/>
    </xf>
    <xf numFmtId="164" fontId="11" fillId="30" borderId="47" xfId="55" applyNumberFormat="1" applyFont="1" applyFill="1" applyBorder="1" applyAlignment="1">
      <alignment horizontal="right" wrapText="1"/>
      <protection/>
    </xf>
    <xf numFmtId="164" fontId="4" fillId="30" borderId="48" xfId="0" applyNumberFormat="1" applyFont="1" applyFill="1" applyBorder="1" applyAlignment="1">
      <alignment horizontal="center" vertical="center" wrapText="1"/>
    </xf>
    <xf numFmtId="164" fontId="4" fillId="36" borderId="10" xfId="0" applyNumberFormat="1" applyFont="1" applyFill="1" applyBorder="1" applyAlignment="1">
      <alignment horizontal="right" wrapText="1"/>
    </xf>
    <xf numFmtId="164" fontId="4" fillId="36" borderId="17" xfId="0" applyNumberFormat="1" applyFont="1" applyFill="1" applyBorder="1" applyAlignment="1">
      <alignment horizontal="right" wrapText="1"/>
    </xf>
    <xf numFmtId="164" fontId="11" fillId="36" borderId="48" xfId="55" applyNumberFormat="1" applyFont="1" applyFill="1" applyBorder="1" applyAlignment="1">
      <alignment horizontal="right" wrapText="1"/>
      <protection/>
    </xf>
    <xf numFmtId="164" fontId="11" fillId="36" borderId="46" xfId="55" applyNumberFormat="1" applyFont="1" applyFill="1" applyBorder="1" applyAlignment="1">
      <alignment horizontal="right" wrapText="1"/>
      <protection/>
    </xf>
    <xf numFmtId="164" fontId="7" fillId="30" borderId="24" xfId="0" applyNumberFormat="1" applyFont="1" applyFill="1" applyBorder="1" applyAlignment="1">
      <alignment horizontal="center" vertical="center" wrapText="1"/>
    </xf>
    <xf numFmtId="164" fontId="7" fillId="39" borderId="38" xfId="0" applyNumberFormat="1" applyFont="1" applyFill="1" applyBorder="1" applyAlignment="1">
      <alignment horizontal="center" vertical="center" wrapText="1"/>
    </xf>
    <xf numFmtId="1" fontId="12" fillId="0" borderId="47" xfId="55" applyNumberFormat="1" applyFont="1" applyFill="1" applyBorder="1" applyAlignment="1">
      <alignment horizontal="center" wrapText="1"/>
      <protection/>
    </xf>
    <xf numFmtId="1" fontId="12" fillId="36" borderId="47" xfId="55" applyNumberFormat="1" applyFont="1" applyFill="1" applyBorder="1" applyAlignment="1">
      <alignment horizontal="center" wrapText="1"/>
      <protection/>
    </xf>
    <xf numFmtId="165" fontId="12" fillId="0" borderId="38" xfId="55" applyNumberFormat="1" applyFont="1" applyBorder="1" applyAlignment="1">
      <alignment horizontal="center" wrapText="1"/>
      <protection/>
    </xf>
    <xf numFmtId="165" fontId="4" fillId="36" borderId="12" xfId="55" applyNumberFormat="1" applyFont="1" applyFill="1" applyBorder="1" applyAlignment="1">
      <alignment horizontal="center" wrapText="1"/>
      <protection/>
    </xf>
    <xf numFmtId="165" fontId="4" fillId="0" borderId="11" xfId="55" applyNumberFormat="1" applyFont="1" applyFill="1" applyBorder="1" applyAlignment="1">
      <alignment horizontal="center" wrapText="1"/>
      <protection/>
    </xf>
    <xf numFmtId="165" fontId="4" fillId="0" borderId="10" xfId="55" applyNumberFormat="1" applyFont="1" applyFill="1" applyBorder="1" applyAlignment="1">
      <alignment horizontal="center" wrapText="1"/>
      <protection/>
    </xf>
    <xf numFmtId="165" fontId="4" fillId="0" borderId="13" xfId="55" applyNumberFormat="1" applyFont="1" applyFill="1" applyBorder="1" applyAlignment="1">
      <alignment horizontal="center" wrapText="1"/>
      <protection/>
    </xf>
    <xf numFmtId="165" fontId="4" fillId="0" borderId="35" xfId="55" applyNumberFormat="1" applyFont="1" applyFill="1" applyBorder="1" applyAlignment="1">
      <alignment horizontal="center" wrapText="1"/>
      <protection/>
    </xf>
    <xf numFmtId="165" fontId="4" fillId="0" borderId="55" xfId="55" applyNumberFormat="1" applyFont="1" applyFill="1" applyBorder="1" applyAlignment="1">
      <alignment horizontal="center" wrapText="1"/>
      <protection/>
    </xf>
    <xf numFmtId="165" fontId="4" fillId="0" borderId="36" xfId="55" applyNumberFormat="1" applyFont="1" applyFill="1" applyBorder="1" applyAlignment="1">
      <alignment horizontal="center" wrapText="1"/>
      <protection/>
    </xf>
    <xf numFmtId="164" fontId="11" fillId="36" borderId="30" xfId="0" applyNumberFormat="1" applyFont="1" applyFill="1" applyBorder="1" applyAlignment="1">
      <alignment horizontal="right" wrapText="1"/>
    </xf>
    <xf numFmtId="164" fontId="11" fillId="30" borderId="31" xfId="0" applyNumberFormat="1" applyFont="1" applyFill="1" applyBorder="1" applyAlignment="1">
      <alignment horizontal="right" wrapText="1"/>
    </xf>
    <xf numFmtId="164" fontId="11" fillId="36" borderId="31" xfId="0" applyNumberFormat="1" applyFont="1" applyFill="1" applyBorder="1" applyAlignment="1">
      <alignment horizontal="right" wrapText="1"/>
    </xf>
    <xf numFmtId="0" fontId="8" fillId="39" borderId="26" xfId="0" applyFont="1" applyFill="1" applyBorder="1" applyAlignment="1">
      <alignment horizontal="center" wrapText="1"/>
    </xf>
    <xf numFmtId="0" fontId="8" fillId="39" borderId="30" xfId="0" applyFont="1" applyFill="1" applyBorder="1" applyAlignment="1">
      <alignment horizontal="left" wrapText="1"/>
    </xf>
    <xf numFmtId="164" fontId="57" fillId="40" borderId="29" xfId="0" applyNumberFormat="1" applyFont="1" applyFill="1" applyBorder="1" applyAlignment="1">
      <alignment horizontal="center" vertical="center" wrapText="1"/>
    </xf>
    <xf numFmtId="164" fontId="4" fillId="30" borderId="47" xfId="0" applyNumberFormat="1" applyFont="1" applyFill="1" applyBorder="1" applyAlignment="1">
      <alignment horizontal="right" vertical="center" wrapText="1"/>
    </xf>
    <xf numFmtId="164" fontId="4" fillId="36" borderId="56" xfId="0" applyNumberFormat="1" applyFont="1" applyFill="1" applyBorder="1" applyAlignment="1">
      <alignment horizontal="center" vertical="center" wrapText="1"/>
    </xf>
    <xf numFmtId="164" fontId="4" fillId="36" borderId="34" xfId="0" applyNumberFormat="1" applyFont="1" applyFill="1" applyBorder="1" applyAlignment="1">
      <alignment vertical="center" wrapText="1"/>
    </xf>
    <xf numFmtId="164" fontId="4" fillId="0" borderId="46" xfId="0" applyNumberFormat="1" applyFont="1" applyFill="1" applyBorder="1" applyAlignment="1">
      <alignment vertical="center" wrapText="1"/>
    </xf>
    <xf numFmtId="164" fontId="4" fillId="0" borderId="47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horizontal="center" wrapText="1"/>
    </xf>
    <xf numFmtId="0" fontId="8" fillId="36" borderId="57" xfId="0" applyFont="1" applyFill="1" applyBorder="1" applyAlignment="1">
      <alignment horizontal="center" wrapText="1"/>
    </xf>
    <xf numFmtId="164" fontId="4" fillId="36" borderId="35" xfId="0" applyNumberFormat="1" applyFont="1" applyFill="1" applyBorder="1" applyAlignment="1">
      <alignment horizontal="right" wrapText="1"/>
    </xf>
    <xf numFmtId="164" fontId="4" fillId="36" borderId="58" xfId="0" applyNumberFormat="1" applyFont="1" applyFill="1" applyBorder="1" applyAlignment="1">
      <alignment horizontal="right" wrapText="1"/>
    </xf>
    <xf numFmtId="164" fontId="4" fillId="36" borderId="59" xfId="0" applyNumberFormat="1" applyFont="1" applyFill="1" applyBorder="1" applyAlignment="1">
      <alignment horizontal="center" vertical="center" wrapText="1"/>
    </xf>
    <xf numFmtId="164" fontId="4" fillId="36" borderId="34" xfId="0" applyNumberFormat="1" applyFont="1" applyFill="1" applyBorder="1" applyAlignment="1">
      <alignment horizontal="center" vertical="center" wrapText="1"/>
    </xf>
    <xf numFmtId="165" fontId="4" fillId="0" borderId="12" xfId="55" applyNumberFormat="1" applyFont="1" applyFill="1" applyBorder="1" applyAlignment="1">
      <alignment horizontal="center" wrapText="1"/>
      <protection/>
    </xf>
    <xf numFmtId="165" fontId="4" fillId="0" borderId="34" xfId="55" applyNumberFormat="1" applyFont="1" applyFill="1" applyBorder="1" applyAlignment="1">
      <alignment horizontal="center" wrapText="1"/>
      <protection/>
    </xf>
    <xf numFmtId="165" fontId="4" fillId="0" borderId="56" xfId="55" applyNumberFormat="1" applyFont="1" applyFill="1" applyBorder="1" applyAlignment="1">
      <alignment horizontal="center" wrapText="1"/>
      <protection/>
    </xf>
    <xf numFmtId="0" fontId="8" fillId="0" borderId="26" xfId="0" applyFont="1" applyFill="1" applyBorder="1" applyAlignment="1">
      <alignment horizontal="center" wrapText="1"/>
    </xf>
    <xf numFmtId="164" fontId="11" fillId="0" borderId="30" xfId="0" applyNumberFormat="1" applyFont="1" applyFill="1" applyBorder="1" applyAlignment="1">
      <alignment horizontal="right" wrapText="1"/>
    </xf>
    <xf numFmtId="165" fontId="4" fillId="36" borderId="11" xfId="55" applyNumberFormat="1" applyFont="1" applyFill="1" applyBorder="1" applyAlignment="1">
      <alignment horizontal="center" wrapText="1"/>
      <protection/>
    </xf>
    <xf numFmtId="165" fontId="4" fillId="36" borderId="10" xfId="55" applyNumberFormat="1" applyFont="1" applyFill="1" applyBorder="1" applyAlignment="1">
      <alignment horizontal="center" wrapText="1"/>
      <protection/>
    </xf>
    <xf numFmtId="165" fontId="4" fillId="36" borderId="13" xfId="55" applyNumberFormat="1" applyFont="1" applyFill="1" applyBorder="1" applyAlignment="1">
      <alignment horizontal="center" wrapText="1"/>
      <protection/>
    </xf>
    <xf numFmtId="164" fontId="11" fillId="36" borderId="11" xfId="55" applyNumberFormat="1" applyFont="1" applyFill="1" applyBorder="1" applyAlignment="1">
      <alignment horizontal="center" wrapText="1"/>
      <protection/>
    </xf>
    <xf numFmtId="164" fontId="11" fillId="36" borderId="47" xfId="55" applyNumberFormat="1" applyFont="1" applyFill="1" applyBorder="1" applyAlignment="1">
      <alignment horizontal="right" wrapText="1"/>
      <protection/>
    </xf>
    <xf numFmtId="165" fontId="4" fillId="41" borderId="35" xfId="55" applyNumberFormat="1" applyFont="1" applyFill="1" applyBorder="1" applyAlignment="1">
      <alignment horizontal="center" wrapText="1"/>
      <protection/>
    </xf>
    <xf numFmtId="165" fontId="4" fillId="41" borderId="36" xfId="55" applyNumberFormat="1" applyFont="1" applyFill="1" applyBorder="1" applyAlignment="1">
      <alignment horizontal="center" wrapText="1"/>
      <protection/>
    </xf>
    <xf numFmtId="165" fontId="4" fillId="36" borderId="35" xfId="55" applyNumberFormat="1" applyFont="1" applyFill="1" applyBorder="1" applyAlignment="1">
      <alignment horizontal="center" wrapText="1"/>
      <protection/>
    </xf>
    <xf numFmtId="165" fontId="4" fillId="36" borderId="55" xfId="55" applyNumberFormat="1" applyFont="1" applyFill="1" applyBorder="1" applyAlignment="1">
      <alignment horizontal="center" wrapText="1"/>
      <protection/>
    </xf>
    <xf numFmtId="165" fontId="4" fillId="36" borderId="36" xfId="55" applyNumberFormat="1" applyFont="1" applyFill="1" applyBorder="1" applyAlignment="1">
      <alignment horizontal="center" wrapText="1"/>
      <protection/>
    </xf>
    <xf numFmtId="165" fontId="4" fillId="36" borderId="60" xfId="55" applyNumberFormat="1" applyFont="1" applyFill="1" applyBorder="1" applyAlignment="1">
      <alignment horizontal="center" wrapText="1"/>
      <protection/>
    </xf>
    <xf numFmtId="1" fontId="58" fillId="38" borderId="47" xfId="55" applyNumberFormat="1" applyFont="1" applyFill="1" applyBorder="1" applyAlignment="1">
      <alignment horizontal="center" wrapText="1"/>
      <protection/>
    </xf>
    <xf numFmtId="164" fontId="59" fillId="38" borderId="48" xfId="55" applyNumberFormat="1" applyFont="1" applyFill="1" applyBorder="1" applyAlignment="1">
      <alignment horizontal="right" wrapText="1"/>
      <protection/>
    </xf>
    <xf numFmtId="165" fontId="4" fillId="36" borderId="56" xfId="55" applyNumberFormat="1" applyFont="1" applyFill="1" applyBorder="1" applyAlignment="1">
      <alignment horizontal="center" wrapText="1"/>
      <protection/>
    </xf>
    <xf numFmtId="165" fontId="12" fillId="0" borderId="40" xfId="55" applyNumberFormat="1" applyFont="1" applyBorder="1" applyAlignment="1">
      <alignment horizontal="center" wrapText="1"/>
      <protection/>
    </xf>
    <xf numFmtId="165" fontId="12" fillId="0" borderId="24" xfId="55" applyNumberFormat="1" applyFont="1" applyBorder="1" applyAlignment="1">
      <alignment horizontal="center" wrapText="1"/>
      <protection/>
    </xf>
    <xf numFmtId="165" fontId="12" fillId="0" borderId="53" xfId="55" applyNumberFormat="1" applyFont="1" applyBorder="1" applyAlignment="1">
      <alignment horizontal="center" wrapText="1"/>
      <protection/>
    </xf>
    <xf numFmtId="165" fontId="10" fillId="0" borderId="61" xfId="55" applyNumberFormat="1" applyFont="1" applyFill="1" applyBorder="1" applyAlignment="1">
      <alignment horizontal="center" vertical="center" wrapText="1"/>
      <protection/>
    </xf>
    <xf numFmtId="165" fontId="4" fillId="41" borderId="56" xfId="55" applyNumberFormat="1" applyFont="1" applyFill="1" applyBorder="1" applyAlignment="1">
      <alignment horizontal="center" wrapText="1"/>
      <protection/>
    </xf>
    <xf numFmtId="165" fontId="10" fillId="0" borderId="40" xfId="55" applyNumberFormat="1" applyFont="1" applyFill="1" applyBorder="1" applyAlignment="1">
      <alignment horizontal="center" vertical="center" wrapText="1"/>
      <protection/>
    </xf>
    <xf numFmtId="165" fontId="4" fillId="36" borderId="62" xfId="55" applyNumberFormat="1" applyFont="1" applyFill="1" applyBorder="1" applyAlignment="1">
      <alignment horizontal="center" wrapText="1"/>
      <protection/>
    </xf>
    <xf numFmtId="165" fontId="4" fillId="41" borderId="49" xfId="55" applyNumberFormat="1" applyFont="1" applyFill="1" applyBorder="1" applyAlignment="1">
      <alignment horizontal="center" wrapText="1"/>
      <protection/>
    </xf>
    <xf numFmtId="165" fontId="4" fillId="36" borderId="49" xfId="55" applyNumberFormat="1" applyFont="1" applyFill="1" applyBorder="1" applyAlignment="1">
      <alignment horizontal="center" wrapText="1"/>
      <protection/>
    </xf>
    <xf numFmtId="165" fontId="12" fillId="0" borderId="39" xfId="55" applyNumberFormat="1" applyFont="1" applyBorder="1" applyAlignment="1">
      <alignment horizontal="center" wrapText="1"/>
      <protection/>
    </xf>
    <xf numFmtId="164" fontId="3" fillId="0" borderId="0" xfId="55" applyNumberFormat="1" applyFont="1" applyAlignment="1">
      <alignment horizontal="right" wrapText="1"/>
      <protection/>
    </xf>
    <xf numFmtId="0" fontId="8" fillId="0" borderId="0" xfId="55" applyFont="1" applyFill="1" applyBorder="1" applyAlignment="1">
      <alignment horizont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8" fillId="0" borderId="63" xfId="55" applyFont="1" applyFill="1" applyBorder="1" applyAlignment="1">
      <alignment horizontal="left" wrapText="1"/>
      <protection/>
    </xf>
    <xf numFmtId="0" fontId="8" fillId="0" borderId="59" xfId="55" applyFont="1" applyFill="1" applyBorder="1" applyAlignment="1">
      <alignment horizontal="center" wrapText="1"/>
      <protection/>
    </xf>
    <xf numFmtId="0" fontId="8" fillId="0" borderId="26" xfId="55" applyFont="1" applyFill="1" applyBorder="1" applyAlignment="1">
      <alignment horizontal="center" wrapText="1"/>
      <protection/>
    </xf>
    <xf numFmtId="0" fontId="3" fillId="36" borderId="0" xfId="55" applyFont="1" applyFill="1" applyAlignment="1">
      <alignment wrapText="1"/>
      <protection/>
    </xf>
    <xf numFmtId="0" fontId="8" fillId="36" borderId="30" xfId="55" applyFont="1" applyFill="1" applyBorder="1" applyAlignment="1">
      <alignment horizontal="left" wrapText="1"/>
      <protection/>
    </xf>
    <xf numFmtId="0" fontId="8" fillId="36" borderId="26" xfId="55" applyFont="1" applyFill="1" applyBorder="1" applyAlignment="1">
      <alignment horizontal="center" wrapText="1"/>
      <protection/>
    </xf>
    <xf numFmtId="0" fontId="3" fillId="36" borderId="0" xfId="55" applyFont="1" applyFill="1" applyAlignment="1">
      <alignment vertical="center" wrapText="1"/>
      <protection/>
    </xf>
    <xf numFmtId="0" fontId="8" fillId="0" borderId="30" xfId="55" applyFont="1" applyFill="1" applyBorder="1" applyAlignment="1">
      <alignment horizontal="left" wrapText="1"/>
      <protection/>
    </xf>
    <xf numFmtId="0" fontId="8" fillId="39" borderId="26" xfId="55" applyFont="1" applyFill="1" applyBorder="1" applyAlignment="1">
      <alignment horizontal="center" wrapText="1"/>
      <protection/>
    </xf>
    <xf numFmtId="0" fontId="54" fillId="38" borderId="30" xfId="55" applyFont="1" applyFill="1" applyBorder="1" applyAlignment="1">
      <alignment horizontal="left" wrapText="1"/>
      <protection/>
    </xf>
    <xf numFmtId="0" fontId="54" fillId="38" borderId="26" xfId="55" applyFont="1" applyFill="1" applyBorder="1" applyAlignment="1">
      <alignment horizontal="center" wrapText="1"/>
      <protection/>
    </xf>
    <xf numFmtId="164" fontId="11" fillId="38" borderId="48" xfId="55" applyNumberFormat="1" applyFont="1" applyFill="1" applyBorder="1" applyAlignment="1">
      <alignment horizontal="right" wrapText="1"/>
      <protection/>
    </xf>
    <xf numFmtId="1" fontId="12" fillId="38" borderId="47" xfId="55" applyNumberFormat="1" applyFont="1" applyFill="1" applyBorder="1" applyAlignment="1">
      <alignment horizontal="center" wrapText="1"/>
      <protection/>
    </xf>
    <xf numFmtId="0" fontId="56" fillId="38" borderId="10" xfId="55" applyFont="1" applyFill="1" applyBorder="1" applyAlignment="1">
      <alignment wrapText="1"/>
      <protection/>
    </xf>
    <xf numFmtId="0" fontId="56" fillId="38" borderId="12" xfId="55" applyFont="1" applyFill="1" applyBorder="1" applyAlignment="1">
      <alignment wrapText="1"/>
      <protection/>
    </xf>
    <xf numFmtId="164" fontId="2" fillId="0" borderId="24" xfId="55" applyNumberFormat="1" applyFont="1" applyFill="1" applyBorder="1" applyAlignment="1">
      <alignment horizontal="center" vertical="center" wrapText="1"/>
      <protection/>
    </xf>
    <xf numFmtId="164" fontId="2" fillId="35" borderId="38" xfId="55" applyNumberFormat="1" applyFont="1" applyFill="1" applyBorder="1" applyAlignment="1">
      <alignment horizontal="center" vertical="center" wrapText="1"/>
      <protection/>
    </xf>
    <xf numFmtId="0" fontId="7" fillId="0" borderId="38" xfId="55" applyFont="1" applyFill="1" applyBorder="1" applyAlignment="1">
      <alignment horizontal="center" vertical="center" wrapText="1"/>
      <protection/>
    </xf>
    <xf numFmtId="0" fontId="7" fillId="0" borderId="40" xfId="55" applyFont="1" applyFill="1" applyBorder="1" applyAlignment="1">
      <alignment horizontal="center" vertical="center" wrapText="1"/>
      <protection/>
    </xf>
    <xf numFmtId="164" fontId="7" fillId="30" borderId="42" xfId="55" applyNumberFormat="1" applyFont="1" applyFill="1" applyBorder="1" applyAlignment="1">
      <alignment horizontal="center" vertical="center" wrapText="1"/>
      <protection/>
    </xf>
    <xf numFmtId="164" fontId="57" fillId="40" borderId="29" xfId="55" applyNumberFormat="1" applyFont="1" applyFill="1" applyBorder="1" applyAlignment="1">
      <alignment horizontal="center" vertical="center" wrapText="1"/>
      <protection/>
    </xf>
    <xf numFmtId="0" fontId="7" fillId="36" borderId="42" xfId="55" applyFont="1" applyFill="1" applyBorder="1" applyAlignment="1">
      <alignment horizontal="center" vertical="center" wrapText="1"/>
      <protection/>
    </xf>
    <xf numFmtId="164" fontId="5" fillId="36" borderId="30" xfId="55" applyNumberFormat="1" applyFont="1" applyFill="1" applyBorder="1" applyAlignment="1">
      <alignment horizontal="center" wrapText="1"/>
      <protection/>
    </xf>
    <xf numFmtId="164" fontId="5" fillId="36" borderId="31" xfId="55" applyNumberFormat="1" applyFont="1" applyFill="1" applyBorder="1" applyAlignment="1">
      <alignment horizontal="right" wrapText="1"/>
      <protection/>
    </xf>
    <xf numFmtId="164" fontId="5" fillId="36" borderId="10" xfId="55" applyNumberFormat="1" applyFont="1" applyFill="1" applyBorder="1" applyAlignment="1">
      <alignment horizontal="center" wrapText="1"/>
      <protection/>
    </xf>
    <xf numFmtId="164" fontId="5" fillId="36" borderId="17" xfId="55" applyNumberFormat="1" applyFont="1" applyFill="1" applyBorder="1" applyAlignment="1">
      <alignment horizontal="right" wrapText="1"/>
      <protection/>
    </xf>
    <xf numFmtId="164" fontId="5" fillId="30" borderId="10" xfId="55" applyNumberFormat="1" applyFont="1" applyFill="1" applyBorder="1" applyAlignment="1">
      <alignment horizontal="center" wrapText="1"/>
      <protection/>
    </xf>
    <xf numFmtId="164" fontId="5" fillId="0" borderId="17" xfId="55" applyNumberFormat="1" applyFont="1" applyFill="1" applyBorder="1" applyAlignment="1">
      <alignment horizontal="right" wrapText="1"/>
      <protection/>
    </xf>
    <xf numFmtId="164" fontId="60" fillId="38" borderId="10" xfId="55" applyNumberFormat="1" applyFont="1" applyFill="1" applyBorder="1" applyAlignment="1">
      <alignment horizontal="center" wrapText="1"/>
      <protection/>
    </xf>
    <xf numFmtId="164" fontId="60" fillId="38" borderId="17" xfId="55" applyNumberFormat="1" applyFont="1" applyFill="1" applyBorder="1" applyAlignment="1">
      <alignment horizontal="right" wrapText="1"/>
      <protection/>
    </xf>
    <xf numFmtId="164" fontId="5" fillId="36" borderId="30" xfId="55" applyNumberFormat="1" applyFont="1" applyFill="1" applyBorder="1" applyAlignment="1">
      <alignment horizontal="center"/>
      <protection/>
    </xf>
    <xf numFmtId="164" fontId="5" fillId="30" borderId="18" xfId="55" applyNumberFormat="1" applyFont="1" applyFill="1" applyBorder="1" applyAlignment="1">
      <alignment horizontal="center" wrapText="1"/>
      <protection/>
    </xf>
    <xf numFmtId="164" fontId="5" fillId="0" borderId="21" xfId="55" applyNumberFormat="1" applyFont="1" applyFill="1" applyBorder="1" applyAlignment="1">
      <alignment horizontal="right" wrapText="1"/>
      <protection/>
    </xf>
    <xf numFmtId="164" fontId="10" fillId="0" borderId="64" xfId="55" applyNumberFormat="1" applyFont="1" applyFill="1" applyBorder="1" applyAlignment="1">
      <alignment horizontal="center" vertical="center" wrapText="1"/>
      <protection/>
    </xf>
    <xf numFmtId="165" fontId="12" fillId="0" borderId="37" xfId="55" applyNumberFormat="1" applyFont="1" applyBorder="1" applyAlignment="1">
      <alignment horizontal="center" wrapText="1"/>
      <protection/>
    </xf>
    <xf numFmtId="164" fontId="4" fillId="36" borderId="17" xfId="55" applyNumberFormat="1" applyFont="1" applyFill="1" applyBorder="1" applyAlignment="1">
      <alignment horizontal="center" wrapText="1"/>
      <protection/>
    </xf>
    <xf numFmtId="164" fontId="4" fillId="0" borderId="17" xfId="55" applyNumberFormat="1" applyFont="1" applyFill="1" applyBorder="1" applyAlignment="1">
      <alignment horizontal="center" wrapText="1"/>
      <protection/>
    </xf>
    <xf numFmtId="164" fontId="55" fillId="38" borderId="17" xfId="55" applyNumberFormat="1" applyFont="1" applyFill="1" applyBorder="1" applyAlignment="1">
      <alignment horizontal="center" wrapText="1"/>
      <protection/>
    </xf>
    <xf numFmtId="164" fontId="4" fillId="38" borderId="17" xfId="55" applyNumberFormat="1" applyFont="1" applyFill="1" applyBorder="1" applyAlignment="1">
      <alignment horizontal="center" wrapText="1"/>
      <protection/>
    </xf>
    <xf numFmtId="164" fontId="4" fillId="0" borderId="58" xfId="55" applyNumberFormat="1" applyFont="1" applyFill="1" applyBorder="1" applyAlignment="1">
      <alignment horizontal="center" wrapText="1"/>
      <protection/>
    </xf>
    <xf numFmtId="164" fontId="10" fillId="41" borderId="65" xfId="55" applyNumberFormat="1" applyFont="1" applyFill="1" applyBorder="1" applyAlignment="1">
      <alignment horizontal="center" vertical="center" wrapText="1"/>
      <protection/>
    </xf>
    <xf numFmtId="164" fontId="4" fillId="36" borderId="13" xfId="55" applyNumberFormat="1" applyFont="1" applyFill="1" applyBorder="1" applyAlignment="1">
      <alignment horizontal="center" wrapText="1"/>
      <protection/>
    </xf>
    <xf numFmtId="164" fontId="55" fillId="38" borderId="13" xfId="55" applyNumberFormat="1" applyFont="1" applyFill="1" applyBorder="1" applyAlignment="1">
      <alignment horizontal="center" wrapText="1"/>
      <protection/>
    </xf>
    <xf numFmtId="164" fontId="4" fillId="38" borderId="13" xfId="55" applyNumberFormat="1" applyFont="1" applyFill="1" applyBorder="1" applyAlignment="1">
      <alignment horizontal="center" wrapText="1"/>
      <protection/>
    </xf>
    <xf numFmtId="164" fontId="59" fillId="38" borderId="17" xfId="55" applyNumberFormat="1" applyFont="1" applyFill="1" applyBorder="1" applyAlignment="1">
      <alignment horizontal="center" wrapText="1"/>
      <protection/>
    </xf>
    <xf numFmtId="164" fontId="4" fillId="41" borderId="13" xfId="55" applyNumberFormat="1" applyFont="1" applyFill="1" applyBorder="1" applyAlignment="1">
      <alignment horizontal="center" wrapText="1"/>
      <protection/>
    </xf>
    <xf numFmtId="0" fontId="10" fillId="41" borderId="40" xfId="55" applyNumberFormat="1" applyFont="1" applyFill="1" applyBorder="1" applyAlignment="1">
      <alignment horizontal="center" vertical="center" textRotation="90" wrapText="1"/>
      <protection/>
    </xf>
    <xf numFmtId="0" fontId="4" fillId="36" borderId="12" xfId="55" applyNumberFormat="1" applyFont="1" applyFill="1" applyBorder="1" applyAlignment="1">
      <alignment horizontal="center" wrapText="1"/>
      <protection/>
    </xf>
    <xf numFmtId="0" fontId="4" fillId="41" borderId="12" xfId="55" applyNumberFormat="1" applyFont="1" applyFill="1" applyBorder="1" applyAlignment="1">
      <alignment horizontal="center" wrapText="1"/>
      <protection/>
    </xf>
    <xf numFmtId="0" fontId="55" fillId="38" borderId="12" xfId="55" applyNumberFormat="1" applyFont="1" applyFill="1" applyBorder="1" applyAlignment="1">
      <alignment horizontal="center" wrapText="1"/>
      <protection/>
    </xf>
    <xf numFmtId="0" fontId="4" fillId="38" borderId="12" xfId="55" applyNumberFormat="1" applyFont="1" applyFill="1" applyBorder="1" applyAlignment="1">
      <alignment horizontal="center" wrapText="1"/>
      <protection/>
    </xf>
    <xf numFmtId="0" fontId="12" fillId="0" borderId="37" xfId="55" applyNumberFormat="1" applyFont="1" applyBorder="1" applyAlignment="1">
      <alignment horizontal="center" wrapText="1"/>
      <protection/>
    </xf>
    <xf numFmtId="0" fontId="5" fillId="0" borderId="0" xfId="55" applyNumberFormat="1" applyFont="1" applyBorder="1" applyAlignment="1">
      <alignment wrapText="1"/>
      <protection/>
    </xf>
    <xf numFmtId="0" fontId="3" fillId="0" borderId="0" xfId="55" applyNumberFormat="1" applyFont="1" applyBorder="1" applyAlignment="1">
      <alignment wrapText="1"/>
      <protection/>
    </xf>
    <xf numFmtId="0" fontId="59" fillId="36" borderId="12" xfId="55" applyNumberFormat="1" applyFont="1" applyFill="1" applyBorder="1" applyAlignment="1">
      <alignment horizontal="center" wrapText="1"/>
      <protection/>
    </xf>
    <xf numFmtId="164" fontId="59" fillId="36" borderId="13" xfId="55" applyNumberFormat="1" applyFont="1" applyFill="1" applyBorder="1" applyAlignment="1">
      <alignment horizontal="center" wrapText="1"/>
      <protection/>
    </xf>
    <xf numFmtId="0" fontId="4" fillId="41" borderId="14" xfId="55" applyNumberFormat="1" applyFont="1" applyFill="1" applyBorder="1" applyAlignment="1">
      <alignment horizontal="center" wrapText="1"/>
      <protection/>
    </xf>
    <xf numFmtId="164" fontId="4" fillId="41" borderId="16" xfId="55" applyNumberFormat="1" applyFont="1" applyFill="1" applyBorder="1" applyAlignment="1">
      <alignment horizontal="center" wrapText="1"/>
      <protection/>
    </xf>
    <xf numFmtId="0" fontId="5" fillId="41" borderId="12" xfId="55" applyNumberFormat="1" applyFont="1" applyFill="1" applyBorder="1" applyAlignment="1">
      <alignment horizontal="center" wrapText="1"/>
      <protection/>
    </xf>
    <xf numFmtId="164" fontId="5" fillId="0" borderId="17" xfId="55" applyNumberFormat="1" applyFont="1" applyFill="1" applyBorder="1" applyAlignment="1">
      <alignment horizontal="center" wrapText="1"/>
      <protection/>
    </xf>
    <xf numFmtId="165" fontId="4" fillId="0" borderId="20" xfId="55" applyNumberFormat="1" applyFont="1" applyFill="1" applyBorder="1" applyAlignment="1">
      <alignment horizontal="center" wrapText="1"/>
      <protection/>
    </xf>
    <xf numFmtId="165" fontId="4" fillId="0" borderId="26" xfId="55" applyNumberFormat="1" applyFont="1" applyFill="1" applyBorder="1" applyAlignment="1">
      <alignment horizontal="center" wrapText="1"/>
      <protection/>
    </xf>
    <xf numFmtId="165" fontId="4" fillId="0" borderId="30" xfId="55" applyNumberFormat="1" applyFont="1" applyFill="1" applyBorder="1" applyAlignment="1">
      <alignment horizontal="center" wrapText="1"/>
      <protection/>
    </xf>
    <xf numFmtId="165" fontId="4" fillId="0" borderId="33" xfId="55" applyNumberFormat="1" applyFont="1" applyFill="1" applyBorder="1" applyAlignment="1">
      <alignment horizontal="center" wrapText="1"/>
      <protection/>
    </xf>
    <xf numFmtId="164" fontId="8" fillId="0" borderId="12" xfId="0" applyNumberFormat="1" applyFont="1" applyFill="1" applyBorder="1" applyAlignment="1">
      <alignment horizontal="center" vertical="center" wrapText="1"/>
    </xf>
    <xf numFmtId="164" fontId="4" fillId="0" borderId="48" xfId="0" applyNumberFormat="1" applyFont="1" applyFill="1" applyBorder="1" applyAlignment="1">
      <alignment horizontal="center" vertical="center" wrapText="1"/>
    </xf>
    <xf numFmtId="164" fontId="4" fillId="0" borderId="66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 wrapText="1"/>
    </xf>
    <xf numFmtId="164" fontId="4" fillId="36" borderId="36" xfId="0" applyNumberFormat="1" applyFont="1" applyFill="1" applyBorder="1" applyAlignment="1">
      <alignment horizontal="center" vertical="center" wrapText="1"/>
    </xf>
    <xf numFmtId="164" fontId="4" fillId="36" borderId="67" xfId="0" applyNumberFormat="1" applyFont="1" applyFill="1" applyBorder="1" applyAlignment="1">
      <alignment horizontal="center" vertical="center" wrapText="1"/>
    </xf>
    <xf numFmtId="164" fontId="4" fillId="36" borderId="33" xfId="0" applyNumberFormat="1" applyFont="1" applyFill="1" applyBorder="1" applyAlignment="1">
      <alignment horizontal="center" vertical="center" wrapText="1"/>
    </xf>
    <xf numFmtId="164" fontId="4" fillId="36" borderId="35" xfId="0" applyNumberFormat="1" applyFont="1" applyFill="1" applyBorder="1" applyAlignment="1">
      <alignment horizontal="center" vertical="center" wrapText="1"/>
    </xf>
    <xf numFmtId="164" fontId="4" fillId="36" borderId="63" xfId="0" applyNumberFormat="1" applyFont="1" applyFill="1" applyBorder="1" applyAlignment="1">
      <alignment horizontal="center" vertical="center" wrapText="1"/>
    </xf>
    <xf numFmtId="164" fontId="4" fillId="36" borderId="30" xfId="0" applyNumberFormat="1" applyFont="1" applyFill="1" applyBorder="1" applyAlignment="1">
      <alignment horizontal="center" vertical="center" wrapText="1"/>
    </xf>
    <xf numFmtId="164" fontId="9" fillId="0" borderId="68" xfId="0" applyNumberFormat="1" applyFont="1" applyFill="1" applyBorder="1" applyAlignment="1">
      <alignment horizontal="center" vertical="center" wrapText="1"/>
    </xf>
    <xf numFmtId="164" fontId="9" fillId="0" borderId="69" xfId="0" applyNumberFormat="1" applyFont="1" applyFill="1" applyBorder="1" applyAlignment="1">
      <alignment horizontal="center" vertical="center" wrapText="1"/>
    </xf>
    <xf numFmtId="164" fontId="55" fillId="38" borderId="70" xfId="0" applyNumberFormat="1" applyFont="1" applyFill="1" applyBorder="1" applyAlignment="1">
      <alignment horizontal="center" vertical="center" wrapText="1"/>
    </xf>
    <xf numFmtId="164" fontId="55" fillId="38" borderId="17" xfId="0" applyNumberFormat="1" applyFont="1" applyFill="1" applyBorder="1" applyAlignment="1">
      <alignment horizontal="center" vertical="center" wrapText="1"/>
    </xf>
    <xf numFmtId="164" fontId="55" fillId="38" borderId="13" xfId="0" applyNumberFormat="1" applyFont="1" applyFill="1" applyBorder="1" applyAlignment="1">
      <alignment horizontal="center" vertical="center" wrapText="1"/>
    </xf>
    <xf numFmtId="164" fontId="10" fillId="0" borderId="71" xfId="0" applyNumberFormat="1" applyFont="1" applyFill="1" applyBorder="1" applyAlignment="1">
      <alignment horizontal="center" vertical="center" wrapText="1"/>
    </xf>
    <xf numFmtId="164" fontId="10" fillId="0" borderId="72" xfId="0" applyNumberFormat="1" applyFont="1" applyFill="1" applyBorder="1" applyAlignment="1">
      <alignment horizontal="center" vertical="center" wrapText="1"/>
    </xf>
    <xf numFmtId="0" fontId="11" fillId="0" borderId="72" xfId="0" applyFont="1" applyBorder="1" applyAlignment="1">
      <alignment/>
    </xf>
    <xf numFmtId="0" fontId="11" fillId="0" borderId="60" xfId="0" applyFont="1" applyBorder="1" applyAlignment="1">
      <alignment/>
    </xf>
    <xf numFmtId="164" fontId="9" fillId="0" borderId="41" xfId="0" applyNumberFormat="1" applyFont="1" applyFill="1" applyBorder="1" applyAlignment="1">
      <alignment horizontal="center" vertical="center" wrapText="1"/>
    </xf>
    <xf numFmtId="164" fontId="9" fillId="0" borderId="51" xfId="0" applyNumberFormat="1" applyFont="1" applyFill="1" applyBorder="1" applyAlignment="1">
      <alignment horizontal="center" vertical="center" wrapText="1"/>
    </xf>
    <xf numFmtId="164" fontId="9" fillId="0" borderId="73" xfId="0" applyNumberFormat="1" applyFont="1" applyFill="1" applyBorder="1" applyAlignment="1">
      <alignment horizontal="center" vertical="center" wrapText="1"/>
    </xf>
    <xf numFmtId="164" fontId="9" fillId="0" borderId="52" xfId="0" applyNumberFormat="1" applyFont="1" applyFill="1" applyBorder="1" applyAlignment="1">
      <alignment horizontal="center" vertical="center" wrapText="1"/>
    </xf>
    <xf numFmtId="164" fontId="10" fillId="0" borderId="25" xfId="0" applyNumberFormat="1" applyFont="1" applyFill="1" applyBorder="1" applyAlignment="1">
      <alignment horizontal="center" vertical="center" wrapText="1"/>
    </xf>
    <xf numFmtId="164" fontId="10" fillId="0" borderId="38" xfId="0" applyNumberFormat="1" applyFont="1" applyFill="1" applyBorder="1" applyAlignment="1">
      <alignment horizontal="center" vertical="center" wrapText="1"/>
    </xf>
    <xf numFmtId="164" fontId="10" fillId="0" borderId="39" xfId="0" applyNumberFormat="1" applyFont="1" applyFill="1" applyBorder="1" applyAlignment="1">
      <alignment horizontal="center" vertical="center" wrapText="1"/>
    </xf>
    <xf numFmtId="164" fontId="9" fillId="30" borderId="68" xfId="0" applyNumberFormat="1" applyFont="1" applyFill="1" applyBorder="1" applyAlignment="1">
      <alignment horizontal="center" vertical="center" wrapText="1"/>
    </xf>
    <xf numFmtId="164" fontId="9" fillId="30" borderId="69" xfId="0" applyNumberFormat="1" applyFont="1" applyFill="1" applyBorder="1" applyAlignment="1">
      <alignment horizontal="center" vertical="center" wrapText="1"/>
    </xf>
    <xf numFmtId="0" fontId="8" fillId="36" borderId="48" xfId="0" applyFont="1" applyFill="1" applyBorder="1" applyAlignment="1">
      <alignment horizontal="center" vertical="center" wrapText="1"/>
    </xf>
    <xf numFmtId="0" fontId="8" fillId="36" borderId="66" xfId="0" applyFont="1" applyFill="1" applyBorder="1" applyAlignment="1">
      <alignment horizontal="center" vertical="center" wrapText="1"/>
    </xf>
    <xf numFmtId="0" fontId="8" fillId="36" borderId="46" xfId="0" applyFont="1" applyFill="1" applyBorder="1" applyAlignment="1">
      <alignment horizontal="center" vertical="center" wrapText="1"/>
    </xf>
    <xf numFmtId="0" fontId="8" fillId="36" borderId="49" xfId="0" applyFont="1" applyFill="1" applyBorder="1" applyAlignment="1">
      <alignment horizontal="center" vertical="center" wrapText="1"/>
    </xf>
    <xf numFmtId="0" fontId="8" fillId="36" borderId="59" xfId="0" applyFont="1" applyFill="1" applyBorder="1" applyAlignment="1">
      <alignment horizontal="center" vertical="center" wrapText="1"/>
    </xf>
    <xf numFmtId="0" fontId="8" fillId="36" borderId="26" xfId="0" applyFont="1" applyFill="1" applyBorder="1" applyAlignment="1">
      <alignment horizontal="center" vertical="center" wrapText="1"/>
    </xf>
    <xf numFmtId="0" fontId="8" fillId="36" borderId="49" xfId="0" applyFont="1" applyFill="1" applyBorder="1" applyAlignment="1">
      <alignment horizontal="left" vertical="center" wrapText="1"/>
    </xf>
    <xf numFmtId="0" fontId="8" fillId="36" borderId="59" xfId="0" applyFont="1" applyFill="1" applyBorder="1" applyAlignment="1">
      <alignment horizontal="left" vertical="center" wrapText="1"/>
    </xf>
    <xf numFmtId="0" fontId="8" fillId="36" borderId="26" xfId="0" applyFont="1" applyFill="1" applyBorder="1" applyAlignment="1">
      <alignment horizontal="left" vertical="center" wrapText="1"/>
    </xf>
    <xf numFmtId="164" fontId="4" fillId="36" borderId="36" xfId="0" applyNumberFormat="1" applyFont="1" applyFill="1" applyBorder="1" applyAlignment="1">
      <alignment horizontal="right" vertical="center" wrapText="1"/>
    </xf>
    <xf numFmtId="164" fontId="4" fillId="36" borderId="67" xfId="0" applyNumberFormat="1" applyFont="1" applyFill="1" applyBorder="1" applyAlignment="1">
      <alignment horizontal="right" vertical="center" wrapText="1"/>
    </xf>
    <xf numFmtId="164" fontId="4" fillId="36" borderId="33" xfId="0" applyNumberFormat="1" applyFont="1" applyFill="1" applyBorder="1" applyAlignment="1">
      <alignment horizontal="right" vertical="center" wrapText="1"/>
    </xf>
    <xf numFmtId="164" fontId="4" fillId="36" borderId="49" xfId="0" applyNumberFormat="1" applyFont="1" applyFill="1" applyBorder="1" applyAlignment="1">
      <alignment horizontal="center" vertical="center" wrapText="1"/>
    </xf>
    <xf numFmtId="164" fontId="4" fillId="36" borderId="59" xfId="0" applyNumberFormat="1" applyFont="1" applyFill="1" applyBorder="1" applyAlignment="1">
      <alignment horizontal="center" vertical="center" wrapText="1"/>
    </xf>
    <xf numFmtId="164" fontId="4" fillId="36" borderId="26" xfId="0" applyNumberFormat="1" applyFont="1" applyFill="1" applyBorder="1" applyAlignment="1">
      <alignment horizontal="center" vertical="center" wrapText="1"/>
    </xf>
    <xf numFmtId="164" fontId="4" fillId="36" borderId="10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 wrapText="1"/>
    </xf>
    <xf numFmtId="164" fontId="4" fillId="0" borderId="63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 wrapText="1"/>
    </xf>
    <xf numFmtId="164" fontId="4" fillId="0" borderId="67" xfId="0" applyNumberFormat="1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center" vertical="center" wrapText="1"/>
    </xf>
    <xf numFmtId="164" fontId="4" fillId="30" borderId="48" xfId="0" applyNumberFormat="1" applyFont="1" applyFill="1" applyBorder="1" applyAlignment="1">
      <alignment horizontal="center" vertical="center" wrapText="1"/>
    </xf>
    <xf numFmtId="164" fontId="4" fillId="30" borderId="66" xfId="0" applyNumberFormat="1" applyFont="1" applyFill="1" applyBorder="1" applyAlignment="1">
      <alignment horizontal="center" vertical="center" wrapText="1"/>
    </xf>
    <xf numFmtId="164" fontId="4" fillId="30" borderId="46" xfId="0" applyNumberFormat="1" applyFont="1" applyFill="1" applyBorder="1" applyAlignment="1">
      <alignment horizontal="center" vertical="center" wrapText="1"/>
    </xf>
    <xf numFmtId="0" fontId="8" fillId="36" borderId="35" xfId="0" applyFont="1" applyFill="1" applyBorder="1" applyAlignment="1">
      <alignment horizontal="left" vertical="center" wrapText="1"/>
    </xf>
    <xf numFmtId="0" fontId="8" fillId="36" borderId="63" xfId="0" applyFont="1" applyFill="1" applyBorder="1" applyAlignment="1">
      <alignment horizontal="left" vertical="center" wrapText="1"/>
    </xf>
    <xf numFmtId="0" fontId="8" fillId="36" borderId="30" xfId="0" applyFont="1" applyFill="1" applyBorder="1" applyAlignment="1">
      <alignment horizontal="left" vertical="center" wrapText="1"/>
    </xf>
    <xf numFmtId="0" fontId="8" fillId="36" borderId="35" xfId="0" applyFont="1" applyFill="1" applyBorder="1" applyAlignment="1">
      <alignment horizontal="center" vertical="center" wrapText="1"/>
    </xf>
    <xf numFmtId="0" fontId="8" fillId="36" borderId="63" xfId="0" applyFont="1" applyFill="1" applyBorder="1" applyAlignment="1">
      <alignment horizontal="center" vertical="center" wrapText="1"/>
    </xf>
    <xf numFmtId="0" fontId="8" fillId="36" borderId="30" xfId="0" applyFont="1" applyFill="1" applyBorder="1" applyAlignment="1">
      <alignment horizontal="center" vertical="center" wrapText="1"/>
    </xf>
    <xf numFmtId="164" fontId="4" fillId="36" borderId="35" xfId="0" applyNumberFormat="1" applyFont="1" applyFill="1" applyBorder="1" applyAlignment="1">
      <alignment horizontal="right" vertical="center" wrapText="1"/>
    </xf>
    <xf numFmtId="164" fontId="4" fillId="36" borderId="63" xfId="0" applyNumberFormat="1" applyFont="1" applyFill="1" applyBorder="1" applyAlignment="1">
      <alignment horizontal="right" vertical="center" wrapText="1"/>
    </xf>
    <xf numFmtId="164" fontId="4" fillId="36" borderId="30" xfId="0" applyNumberFormat="1" applyFont="1" applyFill="1" applyBorder="1" applyAlignment="1">
      <alignment horizontal="right" vertical="center" wrapText="1"/>
    </xf>
    <xf numFmtId="164" fontId="8" fillId="0" borderId="0" xfId="55" applyNumberFormat="1" applyFont="1" applyBorder="1" applyAlignment="1">
      <alignment horizontal="center" vertical="top" wrapText="1"/>
      <protection/>
    </xf>
    <xf numFmtId="1" fontId="9" fillId="0" borderId="74" xfId="55" applyNumberFormat="1" applyFont="1" applyBorder="1" applyAlignment="1">
      <alignment horizontal="center" wrapText="1"/>
      <protection/>
    </xf>
    <xf numFmtId="10" fontId="9" fillId="0" borderId="74" xfId="55" applyNumberFormat="1" applyFont="1" applyBorder="1" applyAlignment="1">
      <alignment horizontal="center" wrapText="1"/>
      <protection/>
    </xf>
    <xf numFmtId="164" fontId="10" fillId="0" borderId="54" xfId="55" applyNumberFormat="1" applyFont="1" applyFill="1" applyBorder="1" applyAlignment="1">
      <alignment horizontal="center" vertical="center" wrapText="1"/>
      <protection/>
    </xf>
    <xf numFmtId="164" fontId="10" fillId="0" borderId="37" xfId="55" applyNumberFormat="1" applyFont="1" applyFill="1" applyBorder="1" applyAlignment="1">
      <alignment horizontal="center" vertical="center" wrapText="1"/>
      <protection/>
    </xf>
    <xf numFmtId="164" fontId="10" fillId="0" borderId="65" xfId="55" applyNumberFormat="1" applyFont="1" applyFill="1" applyBorder="1" applyAlignment="1">
      <alignment horizontal="center" vertical="center" wrapText="1"/>
      <protection/>
    </xf>
    <xf numFmtId="0" fontId="10" fillId="0" borderId="54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wrapText="1"/>
    </xf>
    <xf numFmtId="0" fontId="0" fillId="0" borderId="64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74" xfId="0" applyFont="1" applyBorder="1" applyAlignment="1">
      <alignment horizontal="left" wrapText="1"/>
    </xf>
    <xf numFmtId="0" fontId="12" fillId="0" borderId="54" xfId="55" applyFont="1" applyBorder="1" applyAlignment="1">
      <alignment horizontal="left" wrapText="1"/>
      <protection/>
    </xf>
    <xf numFmtId="0" fontId="12" fillId="0" borderId="37" xfId="55" applyFont="1" applyBorder="1" applyAlignment="1">
      <alignment horizontal="left" wrapText="1"/>
      <protection/>
    </xf>
    <xf numFmtId="164" fontId="9" fillId="0" borderId="37" xfId="55" applyNumberFormat="1" applyFont="1" applyBorder="1" applyAlignment="1">
      <alignment horizontal="center" wrapText="1"/>
      <protection/>
    </xf>
    <xf numFmtId="164" fontId="9" fillId="0" borderId="65" xfId="55" applyNumberFormat="1" applyFont="1" applyBorder="1" applyAlignment="1">
      <alignment horizontal="center" wrapText="1"/>
      <protection/>
    </xf>
    <xf numFmtId="164" fontId="4" fillId="35" borderId="35" xfId="0" applyNumberFormat="1" applyFont="1" applyFill="1" applyBorder="1" applyAlignment="1">
      <alignment horizontal="right" vertical="center" wrapText="1"/>
    </xf>
    <xf numFmtId="164" fontId="4" fillId="35" borderId="63" xfId="0" applyNumberFormat="1" applyFont="1" applyFill="1" applyBorder="1" applyAlignment="1">
      <alignment horizontal="right" vertical="center" wrapText="1"/>
    </xf>
    <xf numFmtId="164" fontId="4" fillId="30" borderId="30" xfId="0" applyNumberFormat="1" applyFont="1" applyFill="1" applyBorder="1" applyAlignment="1">
      <alignment horizontal="right" vertical="center" wrapText="1"/>
    </xf>
    <xf numFmtId="164" fontId="4" fillId="0" borderId="36" xfId="0" applyNumberFormat="1" applyFont="1" applyFill="1" applyBorder="1" applyAlignment="1">
      <alignment horizontal="right" vertical="center" wrapText="1"/>
    </xf>
    <xf numFmtId="164" fontId="4" fillId="0" borderId="67" xfId="0" applyNumberFormat="1" applyFont="1" applyFill="1" applyBorder="1" applyAlignment="1">
      <alignment horizontal="right" vertical="center" wrapText="1"/>
    </xf>
    <xf numFmtId="164" fontId="4" fillId="0" borderId="33" xfId="0" applyNumberFormat="1" applyFont="1" applyFill="1" applyBorder="1" applyAlignment="1">
      <alignment horizontal="right" vertical="center" wrapText="1"/>
    </xf>
    <xf numFmtId="164" fontId="4" fillId="0" borderId="49" xfId="0" applyNumberFormat="1" applyFont="1" applyFill="1" applyBorder="1" applyAlignment="1">
      <alignment horizontal="center" vertical="center" wrapText="1"/>
    </xf>
    <xf numFmtId="164" fontId="4" fillId="0" borderId="59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164" fontId="4" fillId="35" borderId="43" xfId="0" applyNumberFormat="1" applyFont="1" applyFill="1" applyBorder="1" applyAlignment="1">
      <alignment horizontal="right" vertical="center" wrapText="1"/>
    </xf>
    <xf numFmtId="164" fontId="4" fillId="0" borderId="52" xfId="0" applyNumberFormat="1" applyFont="1" applyFill="1" applyBorder="1" applyAlignment="1">
      <alignment horizontal="right" vertical="center" wrapText="1"/>
    </xf>
    <xf numFmtId="164" fontId="4" fillId="0" borderId="52" xfId="0" applyNumberFormat="1" applyFont="1" applyFill="1" applyBorder="1" applyAlignment="1">
      <alignment horizontal="center" vertical="center" wrapText="1"/>
    </xf>
    <xf numFmtId="164" fontId="4" fillId="0" borderId="69" xfId="0" applyNumberFormat="1" applyFont="1" applyFill="1" applyBorder="1" applyAlignment="1">
      <alignment horizontal="center" vertical="center" wrapText="1"/>
    </xf>
    <xf numFmtId="164" fontId="4" fillId="30" borderId="69" xfId="0" applyNumberFormat="1" applyFont="1" applyFill="1" applyBorder="1" applyAlignment="1">
      <alignment horizontal="center" vertical="center" wrapText="1"/>
    </xf>
    <xf numFmtId="164" fontId="4" fillId="0" borderId="51" xfId="0" applyNumberFormat="1" applyFont="1" applyFill="1" applyBorder="1" applyAlignment="1">
      <alignment horizontal="center" vertical="center" wrapText="1"/>
    </xf>
    <xf numFmtId="164" fontId="4" fillId="0" borderId="43" xfId="0" applyNumberFormat="1" applyFont="1" applyFill="1" applyBorder="1" applyAlignment="1">
      <alignment horizontal="center" vertical="center" wrapText="1"/>
    </xf>
    <xf numFmtId="165" fontId="55" fillId="38" borderId="70" xfId="55" applyNumberFormat="1" applyFont="1" applyFill="1" applyBorder="1" applyAlignment="1">
      <alignment horizontal="center" wrapText="1"/>
      <protection/>
    </xf>
    <xf numFmtId="165" fontId="55" fillId="38" borderId="17" xfId="55" applyNumberFormat="1" applyFont="1" applyFill="1" applyBorder="1" applyAlignment="1">
      <alignment horizontal="center" wrapText="1"/>
      <protection/>
    </xf>
    <xf numFmtId="165" fontId="55" fillId="38" borderId="13" xfId="55" applyNumberFormat="1" applyFont="1" applyFill="1" applyBorder="1" applyAlignment="1">
      <alignment horizontal="center" wrapText="1"/>
      <protection/>
    </xf>
    <xf numFmtId="0" fontId="12" fillId="0" borderId="25" xfId="55" applyFont="1" applyBorder="1" applyAlignment="1">
      <alignment horizontal="left" wrapText="1"/>
      <protection/>
    </xf>
    <xf numFmtId="164" fontId="10" fillId="0" borderId="37" xfId="55" applyNumberFormat="1" applyFont="1" applyBorder="1" applyAlignment="1">
      <alignment horizontal="center" wrapText="1"/>
      <protection/>
    </xf>
    <xf numFmtId="164" fontId="10" fillId="0" borderId="65" xfId="55" applyNumberFormat="1" applyFont="1" applyBorder="1" applyAlignment="1">
      <alignment horizontal="center" wrapText="1"/>
      <protection/>
    </xf>
    <xf numFmtId="164" fontId="55" fillId="38" borderId="70" xfId="55" applyNumberFormat="1" applyFont="1" applyFill="1" applyBorder="1" applyAlignment="1">
      <alignment horizontal="center" wrapText="1"/>
      <protection/>
    </xf>
    <xf numFmtId="164" fontId="55" fillId="38" borderId="17" xfId="55" applyNumberFormat="1" applyFont="1" applyFill="1" applyBorder="1" applyAlignment="1">
      <alignment horizontal="center" wrapText="1"/>
      <protection/>
    </xf>
    <xf numFmtId="164" fontId="55" fillId="38" borderId="13" xfId="55" applyNumberFormat="1" applyFont="1" applyFill="1" applyBorder="1" applyAlignment="1">
      <alignment horizontal="center" wrapText="1"/>
      <protection/>
    </xf>
    <xf numFmtId="0" fontId="8" fillId="0" borderId="35" xfId="55" applyFont="1" applyFill="1" applyBorder="1" applyAlignment="1">
      <alignment vertical="center" wrapText="1"/>
      <protection/>
    </xf>
    <xf numFmtId="0" fontId="8" fillId="0" borderId="30" xfId="55" applyFont="1" applyFill="1" applyBorder="1" applyAlignment="1">
      <alignment vertical="center" wrapText="1"/>
      <protection/>
    </xf>
    <xf numFmtId="1" fontId="12" fillId="0" borderId="48" xfId="55" applyNumberFormat="1" applyFont="1" applyFill="1" applyBorder="1" applyAlignment="1">
      <alignment horizontal="center" vertical="center" wrapText="1"/>
      <protection/>
    </xf>
    <xf numFmtId="1" fontId="12" fillId="0" borderId="46" xfId="55" applyNumberFormat="1" applyFont="1" applyFill="1" applyBorder="1" applyAlignment="1">
      <alignment horizontal="center" vertical="center" wrapText="1"/>
      <protection/>
    </xf>
    <xf numFmtId="164" fontId="11" fillId="30" borderId="48" xfId="55" applyNumberFormat="1" applyFont="1" applyFill="1" applyBorder="1" applyAlignment="1">
      <alignment horizontal="right" vertical="center" wrapText="1"/>
      <protection/>
    </xf>
    <xf numFmtId="164" fontId="11" fillId="30" borderId="46" xfId="55" applyNumberFormat="1" applyFont="1" applyFill="1" applyBorder="1" applyAlignment="1">
      <alignment horizontal="right" vertical="center" wrapText="1"/>
      <protection/>
    </xf>
    <xf numFmtId="0" fontId="8" fillId="0" borderId="35" xfId="55" applyFont="1" applyFill="1" applyBorder="1" applyAlignment="1">
      <alignment horizontal="center" vertical="center" wrapText="1"/>
      <protection/>
    </xf>
    <xf numFmtId="0" fontId="8" fillId="0" borderId="30" xfId="55" applyFont="1" applyFill="1" applyBorder="1" applyAlignment="1">
      <alignment horizontal="center" vertical="center" wrapText="1"/>
      <protection/>
    </xf>
    <xf numFmtId="164" fontId="5" fillId="35" borderId="35" xfId="55" applyNumberFormat="1" applyFont="1" applyFill="1" applyBorder="1" applyAlignment="1">
      <alignment horizontal="center" vertical="center" wrapText="1"/>
      <protection/>
    </xf>
    <xf numFmtId="164" fontId="5" fillId="35" borderId="30" xfId="55" applyNumberFormat="1" applyFont="1" applyFill="1" applyBorder="1" applyAlignment="1">
      <alignment horizontal="center" vertical="center" wrapText="1"/>
      <protection/>
    </xf>
    <xf numFmtId="164" fontId="5" fillId="0" borderId="36" xfId="55" applyNumberFormat="1" applyFont="1" applyFill="1" applyBorder="1" applyAlignment="1">
      <alignment horizontal="center" vertical="center" wrapText="1"/>
      <protection/>
    </xf>
    <xf numFmtId="164" fontId="5" fillId="0" borderId="33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left" vertical="center" wrapText="1"/>
      <protection/>
    </xf>
    <xf numFmtId="0" fontId="8" fillId="0" borderId="74" xfId="55" applyFont="1" applyBorder="1" applyAlignment="1">
      <alignment horizontal="left" wrapText="1"/>
      <protection/>
    </xf>
    <xf numFmtId="164" fontId="2" fillId="0" borderId="62" xfId="0" applyNumberFormat="1" applyFont="1" applyFill="1" applyBorder="1" applyAlignment="1">
      <alignment horizontal="center" vertical="center" wrapText="1"/>
    </xf>
    <xf numFmtId="164" fontId="2" fillId="0" borderId="75" xfId="0" applyNumberFormat="1" applyFont="1" applyFill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76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164" fontId="5" fillId="0" borderId="70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4" fillId="37" borderId="70" xfId="0" applyNumberFormat="1" applyFont="1" applyFill="1" applyBorder="1" applyAlignment="1">
      <alignment horizontal="center" vertical="center" wrapText="1"/>
    </xf>
    <xf numFmtId="164" fontId="4" fillId="37" borderId="17" xfId="0" applyNumberFormat="1" applyFont="1" applyFill="1" applyBorder="1" applyAlignment="1">
      <alignment horizontal="center" vertical="center" wrapText="1"/>
    </xf>
    <xf numFmtId="164" fontId="4" fillId="37" borderId="13" xfId="0" applyNumberFormat="1" applyFont="1" applyFill="1" applyBorder="1" applyAlignment="1">
      <alignment horizontal="center" vertical="center" wrapText="1"/>
    </xf>
    <xf numFmtId="164" fontId="2" fillId="0" borderId="51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45" xfId="0" applyNumberFormat="1" applyFont="1" applyFill="1" applyBorder="1" applyAlignment="1">
      <alignment horizontal="center" vertical="center" wrapText="1"/>
    </xf>
    <xf numFmtId="164" fontId="5" fillId="0" borderId="74" xfId="0" applyNumberFormat="1" applyFont="1" applyBorder="1" applyAlignment="1">
      <alignment horizontal="right" wrapText="1"/>
    </xf>
    <xf numFmtId="164" fontId="2" fillId="0" borderId="71" xfId="0" applyNumberFormat="1" applyFont="1" applyFill="1" applyBorder="1" applyAlignment="1">
      <alignment horizontal="center" vertical="center" wrapText="1"/>
    </xf>
    <xf numFmtId="0" fontId="0" fillId="0" borderId="72" xfId="0" applyBorder="1" applyAlignment="1">
      <alignment/>
    </xf>
    <xf numFmtId="0" fontId="0" fillId="0" borderId="60" xfId="0" applyBorder="1" applyAlignment="1">
      <alignment/>
    </xf>
    <xf numFmtId="164" fontId="2" fillId="35" borderId="73" xfId="0" applyNumberFormat="1" applyFont="1" applyFill="1" applyBorder="1" applyAlignment="1">
      <alignment horizontal="center" vertical="center" wrapText="1"/>
    </xf>
    <xf numFmtId="164" fontId="2" fillId="35" borderId="52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64" fontId="2" fillId="35" borderId="42" xfId="0" applyNumberFormat="1" applyFont="1" applyFill="1" applyBorder="1" applyAlignment="1">
      <alignment horizontal="center" vertical="center" wrapText="1"/>
    </xf>
    <xf numFmtId="164" fontId="2" fillId="35" borderId="4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55"/>
  <sheetViews>
    <sheetView zoomScale="60" zoomScaleNormal="60" zoomScaleSheetLayoutView="100" zoomScalePageLayoutView="0" workbookViewId="0" topLeftCell="A1">
      <pane xSplit="3" ySplit="2" topLeftCell="D3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45" sqref="G45:K45"/>
    </sheetView>
  </sheetViews>
  <sheetFormatPr defaultColWidth="9.140625" defaultRowHeight="12.75"/>
  <cols>
    <col min="1" max="2" width="6.8515625" style="155" customWidth="1"/>
    <col min="3" max="3" width="20.7109375" style="148" customWidth="1"/>
    <col min="4" max="4" width="24.7109375" style="148" customWidth="1"/>
    <col min="5" max="5" width="18.140625" style="3" customWidth="1"/>
    <col min="6" max="6" width="23.7109375" style="3" customWidth="1"/>
    <col min="7" max="7" width="14.57421875" style="3" customWidth="1"/>
    <col min="8" max="8" width="19.421875" style="3" customWidth="1"/>
    <col min="9" max="10" width="19.57421875" style="3" customWidth="1"/>
    <col min="11" max="11" width="17.7109375" style="3" customWidth="1"/>
    <col min="12" max="12" width="15.7109375" style="3" hidden="1" customWidth="1"/>
    <col min="13" max="13" width="16.00390625" style="3" hidden="1" customWidth="1"/>
    <col min="14" max="14" width="8.140625" style="75" customWidth="1"/>
    <col min="15" max="15" width="25.57421875" style="73" customWidth="1"/>
    <col min="16" max="17" width="22.7109375" style="3" customWidth="1"/>
    <col min="18" max="18" width="17.140625" style="9" customWidth="1"/>
    <col min="19" max="19" width="18.8515625" style="3" customWidth="1"/>
    <col min="20" max="16384" width="9.140625" style="4" customWidth="1"/>
  </cols>
  <sheetData>
    <row r="1" spans="1:19" s="5" customFormat="1" ht="78" customHeight="1" thickBot="1">
      <c r="A1" s="141"/>
      <c r="B1" s="141" t="s">
        <v>114</v>
      </c>
      <c r="C1" s="142" t="s">
        <v>115</v>
      </c>
      <c r="D1" s="255" t="s">
        <v>121</v>
      </c>
      <c r="E1" s="143" t="s">
        <v>117</v>
      </c>
      <c r="F1" s="76" t="s">
        <v>122</v>
      </c>
      <c r="G1" s="404" t="s">
        <v>94</v>
      </c>
      <c r="H1" s="405"/>
      <c r="I1" s="406"/>
      <c r="J1" s="406"/>
      <c r="K1" s="407"/>
      <c r="L1" s="408" t="s">
        <v>78</v>
      </c>
      <c r="M1" s="410" t="s">
        <v>133</v>
      </c>
      <c r="N1" s="113"/>
      <c r="O1" s="412" t="s">
        <v>212</v>
      </c>
      <c r="P1" s="413"/>
      <c r="Q1" s="414"/>
      <c r="R1" s="415" t="s">
        <v>209</v>
      </c>
      <c r="S1" s="399" t="s">
        <v>210</v>
      </c>
    </row>
    <row r="2" spans="1:19" s="5" customFormat="1" ht="119.25" customHeight="1" thickBot="1">
      <c r="A2" s="138"/>
      <c r="B2" s="138" t="s">
        <v>135</v>
      </c>
      <c r="C2" s="139" t="s">
        <v>0</v>
      </c>
      <c r="D2" s="139" t="s">
        <v>57</v>
      </c>
      <c r="E2" s="140" t="s">
        <v>124</v>
      </c>
      <c r="F2" s="137" t="s">
        <v>125</v>
      </c>
      <c r="G2" s="254" t="s">
        <v>79</v>
      </c>
      <c r="H2" s="134" t="s">
        <v>118</v>
      </c>
      <c r="I2" s="135" t="s">
        <v>80</v>
      </c>
      <c r="J2" s="135" t="s">
        <v>81</v>
      </c>
      <c r="K2" s="136" t="s">
        <v>82</v>
      </c>
      <c r="L2" s="409"/>
      <c r="M2" s="411"/>
      <c r="N2" s="130" t="s">
        <v>106</v>
      </c>
      <c r="O2" s="131" t="s">
        <v>96</v>
      </c>
      <c r="P2" s="131" t="s">
        <v>119</v>
      </c>
      <c r="Q2" s="132" t="s">
        <v>120</v>
      </c>
      <c r="R2" s="416"/>
      <c r="S2" s="400"/>
    </row>
    <row r="3" spans="1:19" s="111" customFormat="1" ht="35.25" customHeight="1">
      <c r="A3" s="208">
        <v>1</v>
      </c>
      <c r="B3" s="208" t="s">
        <v>2</v>
      </c>
      <c r="C3" s="202" t="s">
        <v>1</v>
      </c>
      <c r="D3" s="202" t="s">
        <v>74</v>
      </c>
      <c r="E3" s="243">
        <v>40121</v>
      </c>
      <c r="F3" s="244">
        <v>40200</v>
      </c>
      <c r="G3" s="67" t="s">
        <v>146</v>
      </c>
      <c r="H3" s="68"/>
      <c r="I3" s="68"/>
      <c r="J3" s="68"/>
      <c r="K3" s="69"/>
      <c r="L3" s="67"/>
      <c r="M3" s="245"/>
      <c r="N3" s="160">
        <v>1</v>
      </c>
      <c r="O3" s="157" t="s">
        <v>197</v>
      </c>
      <c r="P3" s="109"/>
      <c r="Q3" s="161"/>
      <c r="R3" s="282">
        <f>F3+365</f>
        <v>40565</v>
      </c>
      <c r="S3" s="190">
        <v>40200</v>
      </c>
    </row>
    <row r="4" spans="1:19" ht="35.25" customHeight="1">
      <c r="A4" s="208">
        <v>2</v>
      </c>
      <c r="B4" s="153" t="s">
        <v>2</v>
      </c>
      <c r="C4" s="203" t="s">
        <v>3</v>
      </c>
      <c r="D4" s="203" t="s">
        <v>189</v>
      </c>
      <c r="E4" s="260">
        <f aca="true" t="shared" si="0" ref="E4:E14">$E$3</f>
        <v>40121</v>
      </c>
      <c r="F4" s="261">
        <f aca="true" t="shared" si="1" ref="F4:F14">$F$3</f>
        <v>40200</v>
      </c>
      <c r="G4" s="67" t="s">
        <v>146</v>
      </c>
      <c r="H4" s="65"/>
      <c r="I4" s="65"/>
      <c r="J4" s="65"/>
      <c r="K4" s="66"/>
      <c r="L4" s="64"/>
      <c r="M4" s="71"/>
      <c r="N4" s="165"/>
      <c r="O4" s="70"/>
      <c r="P4" s="65"/>
      <c r="Q4" s="166"/>
      <c r="R4" s="186"/>
      <c r="S4" s="186"/>
    </row>
    <row r="5" spans="1:19" ht="35.25" customHeight="1">
      <c r="A5" s="208">
        <v>3</v>
      </c>
      <c r="B5" s="153" t="s">
        <v>2</v>
      </c>
      <c r="C5" s="203" t="s">
        <v>88</v>
      </c>
      <c r="D5" s="203" t="s">
        <v>4</v>
      </c>
      <c r="E5" s="260">
        <f t="shared" si="0"/>
        <v>40121</v>
      </c>
      <c r="F5" s="261">
        <f t="shared" si="1"/>
        <v>40200</v>
      </c>
      <c r="G5" s="67" t="s">
        <v>146</v>
      </c>
      <c r="H5" s="65"/>
      <c r="I5" s="65"/>
      <c r="J5" s="65"/>
      <c r="K5" s="66"/>
      <c r="L5" s="64"/>
      <c r="M5" s="71"/>
      <c r="N5" s="165"/>
      <c r="O5" s="70"/>
      <c r="P5" s="65"/>
      <c r="Q5" s="166"/>
      <c r="R5" s="186"/>
      <c r="S5" s="186"/>
    </row>
    <row r="6" spans="1:19" ht="35.25" customHeight="1">
      <c r="A6" s="208">
        <v>4</v>
      </c>
      <c r="B6" s="153" t="s">
        <v>116</v>
      </c>
      <c r="C6" s="203" t="s">
        <v>87</v>
      </c>
      <c r="D6" s="203" t="s">
        <v>6</v>
      </c>
      <c r="E6" s="260">
        <f t="shared" si="0"/>
        <v>40121</v>
      </c>
      <c r="F6" s="261">
        <f t="shared" si="1"/>
        <v>40200</v>
      </c>
      <c r="G6" s="67" t="s">
        <v>146</v>
      </c>
      <c r="H6" s="65"/>
      <c r="I6" s="65"/>
      <c r="J6" s="65"/>
      <c r="K6" s="66"/>
      <c r="L6" s="64"/>
      <c r="M6" s="71"/>
      <c r="N6" s="150">
        <v>7</v>
      </c>
      <c r="O6" s="168" t="s">
        <v>208</v>
      </c>
      <c r="P6" s="12"/>
      <c r="Q6" s="169"/>
      <c r="R6" s="282">
        <f>F6+365</f>
        <v>40565</v>
      </c>
      <c r="S6" s="190">
        <v>40200</v>
      </c>
    </row>
    <row r="7" spans="1:19" ht="35.25" customHeight="1">
      <c r="A7" s="208">
        <v>5</v>
      </c>
      <c r="B7" s="201" t="s">
        <v>2</v>
      </c>
      <c r="C7" s="200" t="s">
        <v>8</v>
      </c>
      <c r="D7" s="200" t="s">
        <v>9</v>
      </c>
      <c r="E7" s="260">
        <f t="shared" si="0"/>
        <v>40121</v>
      </c>
      <c r="F7" s="261">
        <f t="shared" si="1"/>
        <v>40200</v>
      </c>
      <c r="G7" s="67" t="s">
        <v>146</v>
      </c>
      <c r="H7" s="194"/>
      <c r="I7" s="194"/>
      <c r="J7" s="194"/>
      <c r="K7" s="192"/>
      <c r="L7" s="193"/>
      <c r="M7" s="192"/>
      <c r="N7" s="165"/>
      <c r="O7" s="70"/>
      <c r="P7" s="65"/>
      <c r="Q7" s="166"/>
      <c r="R7" s="186"/>
      <c r="S7" s="186"/>
    </row>
    <row r="8" spans="1:19" ht="35.25" customHeight="1">
      <c r="A8" s="417">
        <v>6</v>
      </c>
      <c r="B8" s="420" t="s">
        <v>116</v>
      </c>
      <c r="C8" s="423" t="s">
        <v>10</v>
      </c>
      <c r="D8" s="445" t="s">
        <v>186</v>
      </c>
      <c r="E8" s="448">
        <f t="shared" si="0"/>
        <v>40121</v>
      </c>
      <c r="F8" s="426">
        <f t="shared" si="1"/>
        <v>40200</v>
      </c>
      <c r="G8" s="429" t="s">
        <v>146</v>
      </c>
      <c r="H8" s="432"/>
      <c r="I8" s="432"/>
      <c r="J8" s="432"/>
      <c r="K8" s="432"/>
      <c r="L8" s="65"/>
      <c r="M8" s="71"/>
      <c r="N8" s="150">
        <v>1</v>
      </c>
      <c r="O8" s="433" t="s">
        <v>205</v>
      </c>
      <c r="P8" s="433"/>
      <c r="Q8" s="436"/>
      <c r="R8" s="439">
        <f>F8+365</f>
        <v>40565</v>
      </c>
      <c r="S8" s="390">
        <v>40200</v>
      </c>
    </row>
    <row r="9" spans="1:19" ht="35.25" customHeight="1">
      <c r="A9" s="418"/>
      <c r="B9" s="421"/>
      <c r="C9" s="424"/>
      <c r="D9" s="446"/>
      <c r="E9" s="449"/>
      <c r="F9" s="427"/>
      <c r="G9" s="430"/>
      <c r="H9" s="432"/>
      <c r="I9" s="432"/>
      <c r="J9" s="432"/>
      <c r="K9" s="432"/>
      <c r="L9" s="65"/>
      <c r="M9" s="71"/>
      <c r="N9" s="150" t="s">
        <v>149</v>
      </c>
      <c r="O9" s="434"/>
      <c r="P9" s="434"/>
      <c r="Q9" s="437"/>
      <c r="R9" s="440"/>
      <c r="S9" s="391"/>
    </row>
    <row r="10" spans="1:19" ht="35.25" customHeight="1">
      <c r="A10" s="419"/>
      <c r="B10" s="422"/>
      <c r="C10" s="425"/>
      <c r="D10" s="447"/>
      <c r="E10" s="450"/>
      <c r="F10" s="428"/>
      <c r="G10" s="431"/>
      <c r="H10" s="432"/>
      <c r="I10" s="432"/>
      <c r="J10" s="432"/>
      <c r="K10" s="432"/>
      <c r="L10" s="65"/>
      <c r="M10" s="71"/>
      <c r="N10" s="150" t="s">
        <v>104</v>
      </c>
      <c r="O10" s="435"/>
      <c r="P10" s="435"/>
      <c r="Q10" s="438"/>
      <c r="R10" s="441"/>
      <c r="S10" s="392"/>
    </row>
    <row r="11" spans="1:19" ht="35.25" customHeight="1">
      <c r="A11" s="208">
        <v>7</v>
      </c>
      <c r="B11" s="154" t="s">
        <v>2</v>
      </c>
      <c r="C11" s="146" t="s">
        <v>60</v>
      </c>
      <c r="D11" s="146" t="s">
        <v>187</v>
      </c>
      <c r="E11" s="260">
        <f t="shared" si="0"/>
        <v>40121</v>
      </c>
      <c r="F11" s="261">
        <f t="shared" si="1"/>
        <v>40200</v>
      </c>
      <c r="G11" s="401" t="s">
        <v>153</v>
      </c>
      <c r="H11" s="402"/>
      <c r="I11" s="402"/>
      <c r="J11" s="402"/>
      <c r="K11" s="403"/>
      <c r="L11" s="176"/>
      <c r="M11" s="177"/>
      <c r="N11" s="178"/>
      <c r="O11" s="179"/>
      <c r="P11" s="180"/>
      <c r="Q11" s="181"/>
      <c r="R11" s="187"/>
      <c r="S11" s="187"/>
    </row>
    <row r="12" spans="1:19" ht="35.25" customHeight="1">
      <c r="A12" s="208">
        <v>8</v>
      </c>
      <c r="B12" s="153" t="s">
        <v>116</v>
      </c>
      <c r="C12" s="203" t="s">
        <v>86</v>
      </c>
      <c r="D12" s="203" t="s">
        <v>11</v>
      </c>
      <c r="E12" s="260">
        <f t="shared" si="0"/>
        <v>40121</v>
      </c>
      <c r="F12" s="261">
        <f t="shared" si="1"/>
        <v>40200</v>
      </c>
      <c r="G12" s="67" t="s">
        <v>146</v>
      </c>
      <c r="H12" s="65"/>
      <c r="I12" s="65"/>
      <c r="J12" s="65"/>
      <c r="K12" s="66"/>
      <c r="L12" s="64"/>
      <c r="M12" s="71"/>
      <c r="N12" s="150">
        <v>7</v>
      </c>
      <c r="O12" s="168" t="s">
        <v>205</v>
      </c>
      <c r="P12" s="12"/>
      <c r="Q12" s="169"/>
      <c r="R12" s="282">
        <f>F12+365</f>
        <v>40565</v>
      </c>
      <c r="S12" s="190">
        <v>40200</v>
      </c>
    </row>
    <row r="13" spans="1:19" ht="35.25" customHeight="1">
      <c r="A13" s="208">
        <v>9</v>
      </c>
      <c r="B13" s="153" t="s">
        <v>7</v>
      </c>
      <c r="C13" s="203" t="s">
        <v>85</v>
      </c>
      <c r="D13" s="203" t="s">
        <v>137</v>
      </c>
      <c r="E13" s="260">
        <f t="shared" si="0"/>
        <v>40121</v>
      </c>
      <c r="F13" s="261">
        <f t="shared" si="1"/>
        <v>40200</v>
      </c>
      <c r="G13" s="67" t="s">
        <v>146</v>
      </c>
      <c r="H13" s="65"/>
      <c r="I13" s="65"/>
      <c r="J13" s="65"/>
      <c r="K13" s="66"/>
      <c r="L13" s="64"/>
      <c r="M13" s="71"/>
      <c r="N13" s="165"/>
      <c r="O13" s="70"/>
      <c r="P13" s="65"/>
      <c r="Q13" s="166"/>
      <c r="R13" s="186"/>
      <c r="S13" s="186"/>
    </row>
    <row r="14" spans="1:19" s="182" customFormat="1" ht="35.25" customHeight="1">
      <c r="A14" s="208">
        <v>10</v>
      </c>
      <c r="B14" s="154" t="s">
        <v>2</v>
      </c>
      <c r="C14" s="146" t="s">
        <v>12</v>
      </c>
      <c r="D14" s="146" t="s">
        <v>138</v>
      </c>
      <c r="E14" s="260">
        <f t="shared" si="0"/>
        <v>40121</v>
      </c>
      <c r="F14" s="261">
        <f t="shared" si="1"/>
        <v>40200</v>
      </c>
      <c r="G14" s="401" t="s">
        <v>153</v>
      </c>
      <c r="H14" s="402"/>
      <c r="I14" s="402"/>
      <c r="J14" s="402"/>
      <c r="K14" s="403"/>
      <c r="L14" s="176"/>
      <c r="M14" s="177"/>
      <c r="N14" s="178"/>
      <c r="O14" s="179"/>
      <c r="P14" s="180"/>
      <c r="Q14" s="181"/>
      <c r="R14" s="187"/>
      <c r="S14" s="187"/>
    </row>
    <row r="15" spans="1:19" ht="35.25" customHeight="1">
      <c r="A15" s="208">
        <v>11</v>
      </c>
      <c r="B15" s="153" t="s">
        <v>2</v>
      </c>
      <c r="C15" s="203" t="s">
        <v>13</v>
      </c>
      <c r="D15" s="203" t="s">
        <v>139</v>
      </c>
      <c r="E15" s="260">
        <f aca="true" t="shared" si="2" ref="E15:E52">$E$3</f>
        <v>40121</v>
      </c>
      <c r="F15" s="261">
        <f aca="true" t="shared" si="3" ref="F15:F52">$F$3</f>
        <v>40200</v>
      </c>
      <c r="G15" s="67" t="s">
        <v>146</v>
      </c>
      <c r="H15" s="65"/>
      <c r="I15" s="65"/>
      <c r="J15" s="65"/>
      <c r="K15" s="66"/>
      <c r="L15" s="64"/>
      <c r="M15" s="71"/>
      <c r="N15" s="150">
        <v>1</v>
      </c>
      <c r="O15" s="168" t="s">
        <v>198</v>
      </c>
      <c r="P15" s="12"/>
      <c r="Q15" s="169"/>
      <c r="R15" s="282">
        <f>F15+365</f>
        <v>40565</v>
      </c>
      <c r="S15" s="190">
        <v>40200</v>
      </c>
    </row>
    <row r="16" spans="1:19" s="112" customFormat="1" ht="35.25" customHeight="1">
      <c r="A16" s="208">
        <v>12</v>
      </c>
      <c r="B16" s="153" t="s">
        <v>2</v>
      </c>
      <c r="C16" s="204" t="s">
        <v>15</v>
      </c>
      <c r="D16" s="204" t="s">
        <v>49</v>
      </c>
      <c r="E16" s="260">
        <f t="shared" si="2"/>
        <v>40121</v>
      </c>
      <c r="F16" s="261">
        <f t="shared" si="3"/>
        <v>40200</v>
      </c>
      <c r="G16" s="67" t="s">
        <v>146</v>
      </c>
      <c r="H16" s="65"/>
      <c r="I16" s="165"/>
      <c r="J16" s="65"/>
      <c r="K16" s="66"/>
      <c r="L16" s="64"/>
      <c r="M16" s="71"/>
      <c r="N16" s="165"/>
      <c r="O16" s="70"/>
      <c r="P16" s="65"/>
      <c r="Q16" s="166"/>
      <c r="R16" s="212"/>
      <c r="S16" s="186"/>
    </row>
    <row r="17" spans="1:19" ht="35.25" customHeight="1">
      <c r="A17" s="208">
        <v>13</v>
      </c>
      <c r="B17" s="153" t="s">
        <v>2</v>
      </c>
      <c r="C17" s="203" t="s">
        <v>16</v>
      </c>
      <c r="D17" s="203" t="s">
        <v>17</v>
      </c>
      <c r="E17" s="260">
        <f t="shared" si="2"/>
        <v>40121</v>
      </c>
      <c r="F17" s="261">
        <f t="shared" si="3"/>
        <v>40200</v>
      </c>
      <c r="G17" s="67" t="s">
        <v>146</v>
      </c>
      <c r="H17" s="65"/>
      <c r="I17" s="65"/>
      <c r="J17" s="65"/>
      <c r="K17" s="66"/>
      <c r="L17" s="64"/>
      <c r="M17" s="71"/>
      <c r="N17" s="165"/>
      <c r="O17" s="70"/>
      <c r="P17" s="65"/>
      <c r="Q17" s="166"/>
      <c r="R17" s="186"/>
      <c r="S17" s="186"/>
    </row>
    <row r="18" spans="1:19" ht="35.25" customHeight="1">
      <c r="A18" s="208">
        <v>14</v>
      </c>
      <c r="B18" s="153" t="s">
        <v>2</v>
      </c>
      <c r="C18" s="203" t="s">
        <v>18</v>
      </c>
      <c r="D18" s="203" t="s">
        <v>19</v>
      </c>
      <c r="E18" s="260">
        <f t="shared" si="2"/>
        <v>40121</v>
      </c>
      <c r="F18" s="261">
        <f t="shared" si="3"/>
        <v>40200</v>
      </c>
      <c r="G18" s="67" t="s">
        <v>146</v>
      </c>
      <c r="H18" s="65"/>
      <c r="I18" s="65"/>
      <c r="J18" s="65"/>
      <c r="K18" s="66"/>
      <c r="L18" s="64"/>
      <c r="M18" s="71"/>
      <c r="N18" s="165"/>
      <c r="O18" s="70"/>
      <c r="P18" s="65"/>
      <c r="Q18" s="166"/>
      <c r="R18" s="186"/>
      <c r="S18" s="186"/>
    </row>
    <row r="19" spans="1:19" ht="35.25" customHeight="1">
      <c r="A19" s="417">
        <v>15</v>
      </c>
      <c r="B19" s="420" t="s">
        <v>116</v>
      </c>
      <c r="C19" s="442" t="s">
        <v>20</v>
      </c>
      <c r="D19" s="442" t="s">
        <v>188</v>
      </c>
      <c r="E19" s="448">
        <f t="shared" si="2"/>
        <v>40121</v>
      </c>
      <c r="F19" s="426">
        <f t="shared" si="3"/>
        <v>40200</v>
      </c>
      <c r="G19" s="429" t="s">
        <v>146</v>
      </c>
      <c r="H19" s="396"/>
      <c r="I19" s="396"/>
      <c r="J19" s="396"/>
      <c r="K19" s="393"/>
      <c r="L19" s="64"/>
      <c r="M19" s="71"/>
      <c r="N19" s="150">
        <v>1</v>
      </c>
      <c r="O19" s="168"/>
      <c r="P19" s="12"/>
      <c r="Q19" s="169"/>
      <c r="R19" s="282">
        <f>$F$19+365</f>
        <v>40565</v>
      </c>
      <c r="S19" s="190"/>
    </row>
    <row r="20" spans="1:19" ht="35.25" customHeight="1">
      <c r="A20" s="418"/>
      <c r="B20" s="421"/>
      <c r="C20" s="443"/>
      <c r="D20" s="443"/>
      <c r="E20" s="449"/>
      <c r="F20" s="427"/>
      <c r="G20" s="430"/>
      <c r="H20" s="397"/>
      <c r="I20" s="397"/>
      <c r="J20" s="397"/>
      <c r="K20" s="394"/>
      <c r="L20" s="64"/>
      <c r="M20" s="71"/>
      <c r="N20" s="150">
        <v>7</v>
      </c>
      <c r="O20" s="168"/>
      <c r="P20" s="12"/>
      <c r="Q20" s="169"/>
      <c r="R20" s="282">
        <f>$F$19+365</f>
        <v>40565</v>
      </c>
      <c r="S20" s="190"/>
    </row>
    <row r="21" spans="1:19" ht="35.25" customHeight="1">
      <c r="A21" s="418"/>
      <c r="B21" s="421"/>
      <c r="C21" s="443"/>
      <c r="D21" s="443"/>
      <c r="E21" s="449"/>
      <c r="F21" s="427"/>
      <c r="G21" s="430"/>
      <c r="H21" s="397"/>
      <c r="I21" s="397"/>
      <c r="J21" s="397"/>
      <c r="K21" s="394"/>
      <c r="L21" s="64"/>
      <c r="M21" s="71"/>
      <c r="N21" s="150" t="s">
        <v>149</v>
      </c>
      <c r="O21" s="168"/>
      <c r="P21" s="12"/>
      <c r="Q21" s="169"/>
      <c r="R21" s="282">
        <f>$F$19+365</f>
        <v>40565</v>
      </c>
      <c r="S21" s="190"/>
    </row>
    <row r="22" spans="1:19" ht="35.25" customHeight="1">
      <c r="A22" s="418"/>
      <c r="B22" s="421"/>
      <c r="C22" s="443"/>
      <c r="D22" s="443"/>
      <c r="E22" s="449"/>
      <c r="F22" s="427"/>
      <c r="G22" s="430"/>
      <c r="H22" s="397"/>
      <c r="I22" s="397"/>
      <c r="J22" s="397"/>
      <c r="K22" s="394"/>
      <c r="L22" s="64"/>
      <c r="M22" s="71"/>
      <c r="N22" s="150" t="s">
        <v>211</v>
      </c>
      <c r="O22" s="168"/>
      <c r="P22" s="12"/>
      <c r="Q22" s="169"/>
      <c r="R22" s="282">
        <f>$F$19+365</f>
        <v>40565</v>
      </c>
      <c r="S22" s="190"/>
    </row>
    <row r="23" spans="1:19" ht="35.25" customHeight="1">
      <c r="A23" s="419"/>
      <c r="B23" s="422"/>
      <c r="C23" s="444"/>
      <c r="D23" s="444"/>
      <c r="E23" s="450"/>
      <c r="F23" s="428"/>
      <c r="G23" s="431"/>
      <c r="H23" s="398"/>
      <c r="I23" s="398"/>
      <c r="J23" s="398"/>
      <c r="K23" s="395"/>
      <c r="L23" s="64"/>
      <c r="M23" s="71"/>
      <c r="N23" s="150" t="s">
        <v>104</v>
      </c>
      <c r="O23" s="168"/>
      <c r="P23" s="12"/>
      <c r="Q23" s="169"/>
      <c r="R23" s="282">
        <f>$F$19+365</f>
        <v>40565</v>
      </c>
      <c r="S23" s="190"/>
    </row>
    <row r="24" spans="1:19" ht="35.25" customHeight="1">
      <c r="A24" s="208">
        <v>16</v>
      </c>
      <c r="B24" s="153" t="s">
        <v>2</v>
      </c>
      <c r="C24" s="203" t="s">
        <v>21</v>
      </c>
      <c r="D24" s="203" t="s">
        <v>76</v>
      </c>
      <c r="E24" s="260">
        <f t="shared" si="2"/>
        <v>40121</v>
      </c>
      <c r="F24" s="261">
        <f t="shared" si="3"/>
        <v>40200</v>
      </c>
      <c r="G24" s="67" t="s">
        <v>146</v>
      </c>
      <c r="H24" s="65"/>
      <c r="I24" s="65"/>
      <c r="J24" s="65"/>
      <c r="K24" s="66"/>
      <c r="L24" s="64"/>
      <c r="M24" s="71"/>
      <c r="N24" s="150">
        <v>1</v>
      </c>
      <c r="O24" s="168"/>
      <c r="P24" s="12"/>
      <c r="Q24" s="169"/>
      <c r="R24" s="282">
        <f>F24+365</f>
        <v>40565</v>
      </c>
      <c r="S24" s="190"/>
    </row>
    <row r="25" spans="1:19" ht="35.25" customHeight="1">
      <c r="A25" s="208">
        <v>17</v>
      </c>
      <c r="B25" s="153" t="s">
        <v>2</v>
      </c>
      <c r="C25" s="203" t="s">
        <v>22</v>
      </c>
      <c r="D25" s="203" t="s">
        <v>66</v>
      </c>
      <c r="E25" s="260">
        <f t="shared" si="2"/>
        <v>40121</v>
      </c>
      <c r="F25" s="261">
        <f t="shared" si="3"/>
        <v>40200</v>
      </c>
      <c r="G25" s="67" t="s">
        <v>146</v>
      </c>
      <c r="H25" s="65"/>
      <c r="I25" s="65"/>
      <c r="J25" s="65"/>
      <c r="K25" s="66"/>
      <c r="L25" s="64"/>
      <c r="M25" s="71"/>
      <c r="N25" s="165"/>
      <c r="O25" s="70"/>
      <c r="P25" s="65"/>
      <c r="Q25" s="166"/>
      <c r="R25" s="186"/>
      <c r="S25" s="186"/>
    </row>
    <row r="26" spans="1:19" ht="35.25" customHeight="1">
      <c r="A26" s="208">
        <v>18</v>
      </c>
      <c r="B26" s="153" t="s">
        <v>116</v>
      </c>
      <c r="C26" s="203" t="s">
        <v>23</v>
      </c>
      <c r="D26" s="203" t="s">
        <v>24</v>
      </c>
      <c r="E26" s="260">
        <f t="shared" si="2"/>
        <v>40121</v>
      </c>
      <c r="F26" s="261">
        <f t="shared" si="3"/>
        <v>40200</v>
      </c>
      <c r="G26" s="67" t="s">
        <v>146</v>
      </c>
      <c r="H26" s="65"/>
      <c r="I26" s="65"/>
      <c r="J26" s="65"/>
      <c r="K26" s="66"/>
      <c r="L26" s="64"/>
      <c r="M26" s="71"/>
      <c r="N26" s="165"/>
      <c r="O26" s="70"/>
      <c r="P26" s="65"/>
      <c r="Q26" s="166"/>
      <c r="R26" s="186"/>
      <c r="S26" s="186"/>
    </row>
    <row r="27" spans="1:19" ht="35.25" customHeight="1">
      <c r="A27" s="208">
        <v>19</v>
      </c>
      <c r="B27" s="153" t="s">
        <v>2</v>
      </c>
      <c r="C27" s="203" t="s">
        <v>25</v>
      </c>
      <c r="D27" s="203" t="s">
        <v>26</v>
      </c>
      <c r="E27" s="260">
        <f t="shared" si="2"/>
        <v>40121</v>
      </c>
      <c r="F27" s="261">
        <f t="shared" si="3"/>
        <v>40200</v>
      </c>
      <c r="G27" s="67" t="s">
        <v>146</v>
      </c>
      <c r="H27" s="65"/>
      <c r="I27" s="65"/>
      <c r="J27" s="65"/>
      <c r="K27" s="66"/>
      <c r="L27" s="64"/>
      <c r="M27" s="71"/>
      <c r="N27" s="165"/>
      <c r="O27" s="70"/>
      <c r="P27" s="65"/>
      <c r="Q27" s="166"/>
      <c r="R27" s="186"/>
      <c r="S27" s="186"/>
    </row>
    <row r="28" spans="1:19" ht="35.25" customHeight="1">
      <c r="A28" s="208">
        <v>20</v>
      </c>
      <c r="B28" s="153" t="s">
        <v>2</v>
      </c>
      <c r="C28" s="203" t="s">
        <v>27</v>
      </c>
      <c r="D28" s="203" t="s">
        <v>190</v>
      </c>
      <c r="E28" s="260">
        <f t="shared" si="2"/>
        <v>40121</v>
      </c>
      <c r="F28" s="261">
        <f t="shared" si="3"/>
        <v>40200</v>
      </c>
      <c r="G28" s="67" t="s">
        <v>146</v>
      </c>
      <c r="H28" s="65"/>
      <c r="I28" s="65"/>
      <c r="J28" s="65"/>
      <c r="K28" s="66"/>
      <c r="L28" s="64"/>
      <c r="M28" s="71"/>
      <c r="N28" s="165"/>
      <c r="O28" s="70"/>
      <c r="P28" s="65"/>
      <c r="Q28" s="166"/>
      <c r="R28" s="186"/>
      <c r="S28" s="186"/>
    </row>
    <row r="29" spans="1:19" ht="35.25" customHeight="1">
      <c r="A29" s="208">
        <v>21</v>
      </c>
      <c r="B29" s="153" t="s">
        <v>2</v>
      </c>
      <c r="C29" s="203" t="s">
        <v>29</v>
      </c>
      <c r="D29" s="203" t="s">
        <v>191</v>
      </c>
      <c r="E29" s="260">
        <f t="shared" si="2"/>
        <v>40121</v>
      </c>
      <c r="F29" s="261">
        <f t="shared" si="3"/>
        <v>40200</v>
      </c>
      <c r="G29" s="67" t="s">
        <v>146</v>
      </c>
      <c r="H29" s="65"/>
      <c r="I29" s="65"/>
      <c r="J29" s="65"/>
      <c r="K29" s="66"/>
      <c r="L29" s="64"/>
      <c r="M29" s="71"/>
      <c r="N29" s="165"/>
      <c r="O29" s="70"/>
      <c r="P29" s="65"/>
      <c r="Q29" s="166"/>
      <c r="R29" s="186"/>
      <c r="S29" s="186"/>
    </row>
    <row r="30" spans="1:19" ht="35.25" customHeight="1">
      <c r="A30" s="208">
        <f>A29+1</f>
        <v>22</v>
      </c>
      <c r="B30" s="153" t="s">
        <v>2</v>
      </c>
      <c r="C30" s="203" t="s">
        <v>30</v>
      </c>
      <c r="D30" s="203" t="s">
        <v>195</v>
      </c>
      <c r="E30" s="260">
        <f t="shared" si="2"/>
        <v>40121</v>
      </c>
      <c r="F30" s="261">
        <f t="shared" si="3"/>
        <v>40200</v>
      </c>
      <c r="G30" s="67" t="s">
        <v>146</v>
      </c>
      <c r="H30" s="65"/>
      <c r="I30" s="65"/>
      <c r="J30" s="65"/>
      <c r="K30" s="66"/>
      <c r="L30" s="64"/>
      <c r="M30" s="71"/>
      <c r="N30" s="165"/>
      <c r="O30" s="70"/>
      <c r="P30" s="65"/>
      <c r="Q30" s="166"/>
      <c r="R30" s="186"/>
      <c r="S30" s="186"/>
    </row>
    <row r="31" spans="1:19" ht="35.25" customHeight="1">
      <c r="A31" s="208">
        <v>23</v>
      </c>
      <c r="B31" s="153" t="s">
        <v>2</v>
      </c>
      <c r="C31" s="203" t="s">
        <v>72</v>
      </c>
      <c r="D31" s="203" t="s">
        <v>24</v>
      </c>
      <c r="E31" s="260">
        <f t="shared" si="2"/>
        <v>40121</v>
      </c>
      <c r="F31" s="261">
        <f t="shared" si="3"/>
        <v>40200</v>
      </c>
      <c r="G31" s="67" t="s">
        <v>146</v>
      </c>
      <c r="H31" s="65"/>
      <c r="I31" s="65"/>
      <c r="J31" s="65"/>
      <c r="K31" s="66"/>
      <c r="L31" s="64"/>
      <c r="M31" s="71"/>
      <c r="N31" s="165"/>
      <c r="O31" s="70"/>
      <c r="P31" s="65"/>
      <c r="Q31" s="166"/>
      <c r="R31" s="186"/>
      <c r="S31" s="186"/>
    </row>
    <row r="32" spans="1:19" ht="35.25" customHeight="1">
      <c r="A32" s="288"/>
      <c r="B32" s="201"/>
      <c r="C32" s="200"/>
      <c r="D32" s="200"/>
      <c r="E32" s="289"/>
      <c r="F32" s="290"/>
      <c r="G32" s="291"/>
      <c r="H32" s="292"/>
      <c r="I32" s="292"/>
      <c r="J32" s="292"/>
      <c r="K32" s="283"/>
      <c r="L32" s="64"/>
      <c r="M32" s="71"/>
      <c r="N32" s="165"/>
      <c r="O32" s="70"/>
      <c r="P32" s="65"/>
      <c r="Q32" s="166"/>
      <c r="R32" s="212"/>
      <c r="S32" s="186"/>
    </row>
    <row r="33" spans="1:19" ht="35.25" customHeight="1">
      <c r="A33" s="417">
        <f>A31+1</f>
        <v>24</v>
      </c>
      <c r="B33" s="420" t="s">
        <v>116</v>
      </c>
      <c r="C33" s="445" t="s">
        <v>200</v>
      </c>
      <c r="D33" s="442" t="s">
        <v>199</v>
      </c>
      <c r="E33" s="448">
        <f t="shared" si="2"/>
        <v>40121</v>
      </c>
      <c r="F33" s="426">
        <f t="shared" si="3"/>
        <v>40200</v>
      </c>
      <c r="G33" s="429" t="s">
        <v>146</v>
      </c>
      <c r="H33" s="396"/>
      <c r="I33" s="396"/>
      <c r="J33" s="396"/>
      <c r="K33" s="393"/>
      <c r="L33" s="64"/>
      <c r="M33" s="71"/>
      <c r="N33" s="150">
        <v>1</v>
      </c>
      <c r="O33" s="168"/>
      <c r="P33" s="12"/>
      <c r="Q33" s="169"/>
      <c r="R33" s="185">
        <f>$F$33+365</f>
        <v>40565</v>
      </c>
      <c r="S33" s="190"/>
    </row>
    <row r="34" spans="1:19" ht="35.25" customHeight="1">
      <c r="A34" s="418"/>
      <c r="B34" s="421"/>
      <c r="C34" s="446"/>
      <c r="D34" s="443"/>
      <c r="E34" s="449"/>
      <c r="F34" s="427"/>
      <c r="G34" s="430"/>
      <c r="H34" s="397"/>
      <c r="I34" s="397"/>
      <c r="J34" s="397"/>
      <c r="K34" s="394"/>
      <c r="L34" s="64"/>
      <c r="M34" s="71"/>
      <c r="N34" s="150">
        <v>7</v>
      </c>
      <c r="O34" s="168"/>
      <c r="P34" s="12"/>
      <c r="Q34" s="169"/>
      <c r="R34" s="185">
        <f>$F$33+365</f>
        <v>40565</v>
      </c>
      <c r="S34" s="190"/>
    </row>
    <row r="35" spans="1:19" ht="35.25" customHeight="1">
      <c r="A35" s="419"/>
      <c r="B35" s="422"/>
      <c r="C35" s="447"/>
      <c r="D35" s="444"/>
      <c r="E35" s="450"/>
      <c r="F35" s="428"/>
      <c r="G35" s="431"/>
      <c r="H35" s="398"/>
      <c r="I35" s="398"/>
      <c r="J35" s="398"/>
      <c r="K35" s="395"/>
      <c r="L35" s="64"/>
      <c r="M35" s="71"/>
      <c r="N35" s="150" t="s">
        <v>104</v>
      </c>
      <c r="O35" s="168"/>
      <c r="P35" s="12"/>
      <c r="Q35" s="169"/>
      <c r="R35" s="185">
        <f>$F$33+365</f>
        <v>40565</v>
      </c>
      <c r="S35" s="190"/>
    </row>
    <row r="36" spans="1:19" s="112" customFormat="1" ht="35.25" customHeight="1">
      <c r="A36" s="208">
        <f>A33+1</f>
        <v>25</v>
      </c>
      <c r="B36" s="153" t="s">
        <v>2</v>
      </c>
      <c r="C36" s="203" t="s">
        <v>61</v>
      </c>
      <c r="D36" s="204" t="s">
        <v>51</v>
      </c>
      <c r="E36" s="260">
        <f t="shared" si="2"/>
        <v>40121</v>
      </c>
      <c r="F36" s="261">
        <f t="shared" si="3"/>
        <v>40200</v>
      </c>
      <c r="G36" s="67" t="s">
        <v>146</v>
      </c>
      <c r="H36" s="65"/>
      <c r="I36" s="65"/>
      <c r="J36" s="65"/>
      <c r="K36" s="66"/>
      <c r="L36" s="64"/>
      <c r="M36" s="71"/>
      <c r="N36" s="165"/>
      <c r="O36" s="70"/>
      <c r="P36" s="65"/>
      <c r="Q36" s="166"/>
      <c r="R36" s="212"/>
      <c r="S36" s="209"/>
    </row>
    <row r="37" spans="1:19" ht="51.75" customHeight="1">
      <c r="A37" s="208">
        <f aca="true" t="shared" si="4" ref="A37:A52">A36+1</f>
        <v>26</v>
      </c>
      <c r="B37" s="153" t="s">
        <v>2</v>
      </c>
      <c r="C37" s="203" t="s">
        <v>33</v>
      </c>
      <c r="D37" s="203" t="s">
        <v>194</v>
      </c>
      <c r="E37" s="260">
        <f t="shared" si="2"/>
        <v>40121</v>
      </c>
      <c r="F37" s="261">
        <f t="shared" si="3"/>
        <v>40200</v>
      </c>
      <c r="G37" s="67" t="s">
        <v>146</v>
      </c>
      <c r="H37" s="65"/>
      <c r="I37" s="65"/>
      <c r="J37" s="65"/>
      <c r="K37" s="66"/>
      <c r="L37" s="64"/>
      <c r="M37" s="71"/>
      <c r="N37" s="165"/>
      <c r="O37" s="70"/>
      <c r="P37" s="65"/>
      <c r="Q37" s="166"/>
      <c r="R37" s="186"/>
      <c r="S37" s="186"/>
    </row>
    <row r="38" spans="1:19" ht="35.25" customHeight="1">
      <c r="A38" s="208">
        <f t="shared" si="4"/>
        <v>27</v>
      </c>
      <c r="B38" s="153" t="s">
        <v>116</v>
      </c>
      <c r="C38" s="203" t="s">
        <v>34</v>
      </c>
      <c r="D38" s="203" t="s">
        <v>35</v>
      </c>
      <c r="E38" s="260">
        <f t="shared" si="2"/>
        <v>40121</v>
      </c>
      <c r="F38" s="261">
        <f t="shared" si="3"/>
        <v>40200</v>
      </c>
      <c r="G38" s="67" t="s">
        <v>146</v>
      </c>
      <c r="H38" s="65"/>
      <c r="I38" s="65"/>
      <c r="J38" s="65"/>
      <c r="K38" s="66"/>
      <c r="L38" s="64"/>
      <c r="M38" s="71"/>
      <c r="N38" s="165"/>
      <c r="O38" s="70"/>
      <c r="P38" s="65"/>
      <c r="Q38" s="166"/>
      <c r="R38" s="186"/>
      <c r="S38" s="186"/>
    </row>
    <row r="39" spans="1:19" ht="35.25" customHeight="1">
      <c r="A39" s="208">
        <f t="shared" si="4"/>
        <v>28</v>
      </c>
      <c r="B39" s="153" t="s">
        <v>116</v>
      </c>
      <c r="C39" s="203" t="s">
        <v>36</v>
      </c>
      <c r="D39" s="203" t="s">
        <v>75</v>
      </c>
      <c r="E39" s="260">
        <f t="shared" si="2"/>
        <v>40121</v>
      </c>
      <c r="F39" s="261">
        <f t="shared" si="3"/>
        <v>40200</v>
      </c>
      <c r="G39" s="67" t="s">
        <v>146</v>
      </c>
      <c r="H39" s="65"/>
      <c r="I39" s="65"/>
      <c r="J39" s="65"/>
      <c r="K39" s="66"/>
      <c r="L39" s="64"/>
      <c r="M39" s="71"/>
      <c r="N39" s="165"/>
      <c r="O39" s="70"/>
      <c r="P39" s="65"/>
      <c r="Q39" s="166"/>
      <c r="R39" s="186"/>
      <c r="S39" s="186"/>
    </row>
    <row r="40" spans="1:19" s="112" customFormat="1" ht="35.25" customHeight="1">
      <c r="A40" s="417">
        <f t="shared" si="4"/>
        <v>29</v>
      </c>
      <c r="B40" s="420" t="s">
        <v>116</v>
      </c>
      <c r="C40" s="445" t="s">
        <v>54</v>
      </c>
      <c r="D40" s="442" t="s">
        <v>193</v>
      </c>
      <c r="E40" s="448">
        <f t="shared" si="2"/>
        <v>40121</v>
      </c>
      <c r="F40" s="426">
        <f t="shared" si="3"/>
        <v>40200</v>
      </c>
      <c r="G40" s="429" t="s">
        <v>146</v>
      </c>
      <c r="H40" s="396"/>
      <c r="I40" s="396"/>
      <c r="J40" s="396"/>
      <c r="K40" s="393"/>
      <c r="L40" s="246"/>
      <c r="M40" s="66"/>
      <c r="N40" s="150">
        <v>1</v>
      </c>
      <c r="O40" s="168"/>
      <c r="P40" s="12"/>
      <c r="Q40" s="169"/>
      <c r="R40" s="259">
        <f>$F$40+365</f>
        <v>40565</v>
      </c>
      <c r="S40" s="286"/>
    </row>
    <row r="41" spans="1:19" s="112" customFormat="1" ht="35.25" customHeight="1">
      <c r="A41" s="418"/>
      <c r="B41" s="421"/>
      <c r="C41" s="446"/>
      <c r="D41" s="443"/>
      <c r="E41" s="449"/>
      <c r="F41" s="427"/>
      <c r="G41" s="430"/>
      <c r="H41" s="397"/>
      <c r="I41" s="397"/>
      <c r="J41" s="397"/>
      <c r="K41" s="394"/>
      <c r="L41" s="284"/>
      <c r="M41" s="283"/>
      <c r="N41" s="150" t="s">
        <v>149</v>
      </c>
      <c r="O41" s="168"/>
      <c r="P41" s="12"/>
      <c r="Q41" s="169"/>
      <c r="R41" s="259">
        <f>$F$40+365</f>
        <v>40565</v>
      </c>
      <c r="S41" s="286"/>
    </row>
    <row r="42" spans="1:19" s="112" customFormat="1" ht="35.25" customHeight="1">
      <c r="A42" s="418"/>
      <c r="B42" s="421"/>
      <c r="C42" s="446"/>
      <c r="D42" s="443"/>
      <c r="E42" s="449"/>
      <c r="F42" s="427"/>
      <c r="G42" s="430"/>
      <c r="H42" s="397"/>
      <c r="I42" s="397"/>
      <c r="J42" s="397"/>
      <c r="K42" s="394"/>
      <c r="L42" s="284"/>
      <c r="M42" s="283"/>
      <c r="N42" s="150" t="s">
        <v>211</v>
      </c>
      <c r="O42" s="168"/>
      <c r="P42" s="12"/>
      <c r="Q42" s="169"/>
      <c r="R42" s="259">
        <f>$F$40+365</f>
        <v>40565</v>
      </c>
      <c r="S42" s="286"/>
    </row>
    <row r="43" spans="1:19" s="112" customFormat="1" ht="35.25" customHeight="1">
      <c r="A43" s="419"/>
      <c r="B43" s="422"/>
      <c r="C43" s="447"/>
      <c r="D43" s="444"/>
      <c r="E43" s="450"/>
      <c r="F43" s="428"/>
      <c r="G43" s="431"/>
      <c r="H43" s="398"/>
      <c r="I43" s="398"/>
      <c r="J43" s="398"/>
      <c r="K43" s="395"/>
      <c r="L43" s="284"/>
      <c r="M43" s="283"/>
      <c r="N43" s="150" t="s">
        <v>104</v>
      </c>
      <c r="O43" s="168"/>
      <c r="P43" s="12"/>
      <c r="Q43" s="169"/>
      <c r="R43" s="259">
        <f>$F$40+365</f>
        <v>40565</v>
      </c>
      <c r="S43" s="285"/>
    </row>
    <row r="44" spans="1:19" s="112" customFormat="1" ht="35.25" customHeight="1">
      <c r="A44" s="208">
        <f>A40+1</f>
        <v>30</v>
      </c>
      <c r="B44" s="201" t="s">
        <v>2</v>
      </c>
      <c r="C44" s="200" t="s">
        <v>55</v>
      </c>
      <c r="D44" s="199" t="s">
        <v>144</v>
      </c>
      <c r="E44" s="260">
        <f t="shared" si="2"/>
        <v>40121</v>
      </c>
      <c r="F44" s="261">
        <f t="shared" si="3"/>
        <v>40200</v>
      </c>
      <c r="G44" s="67" t="s">
        <v>146</v>
      </c>
      <c r="H44" s="194"/>
      <c r="I44" s="194"/>
      <c r="J44" s="194"/>
      <c r="K44" s="192"/>
      <c r="L44" s="193"/>
      <c r="M44" s="192"/>
      <c r="N44" s="165"/>
      <c r="O44" s="70"/>
      <c r="P44" s="65"/>
      <c r="Q44" s="166"/>
      <c r="R44" s="210"/>
      <c r="S44" s="210"/>
    </row>
    <row r="45" spans="1:19" s="182" customFormat="1" ht="35.25" customHeight="1">
      <c r="A45" s="208">
        <f t="shared" si="4"/>
        <v>31</v>
      </c>
      <c r="B45" s="154" t="s">
        <v>2</v>
      </c>
      <c r="C45" s="146" t="s">
        <v>38</v>
      </c>
      <c r="D45" s="146" t="s">
        <v>39</v>
      </c>
      <c r="E45" s="260">
        <f t="shared" si="2"/>
        <v>40121</v>
      </c>
      <c r="F45" s="261">
        <f t="shared" si="3"/>
        <v>40200</v>
      </c>
      <c r="G45" s="401" t="s">
        <v>153</v>
      </c>
      <c r="H45" s="402"/>
      <c r="I45" s="402"/>
      <c r="J45" s="402"/>
      <c r="K45" s="403"/>
      <c r="L45" s="176"/>
      <c r="M45" s="177"/>
      <c r="N45" s="178"/>
      <c r="O45" s="179"/>
      <c r="P45" s="180"/>
      <c r="Q45" s="181"/>
      <c r="R45" s="187"/>
      <c r="S45" s="187"/>
    </row>
    <row r="46" spans="1:19" ht="35.25" customHeight="1">
      <c r="A46" s="417">
        <f t="shared" si="4"/>
        <v>32</v>
      </c>
      <c r="B46" s="420" t="s">
        <v>2</v>
      </c>
      <c r="C46" s="445" t="s">
        <v>41</v>
      </c>
      <c r="D46" s="442" t="s">
        <v>50</v>
      </c>
      <c r="E46" s="448">
        <f t="shared" si="2"/>
        <v>40121</v>
      </c>
      <c r="F46" s="426">
        <f t="shared" si="3"/>
        <v>40200</v>
      </c>
      <c r="G46" s="429" t="s">
        <v>146</v>
      </c>
      <c r="H46" s="396"/>
      <c r="I46" s="396"/>
      <c r="J46" s="396"/>
      <c r="K46" s="393"/>
      <c r="L46" s="64"/>
      <c r="M46" s="71"/>
      <c r="N46" s="150">
        <v>1</v>
      </c>
      <c r="O46" s="433" t="s">
        <v>198</v>
      </c>
      <c r="P46" s="433"/>
      <c r="Q46" s="436"/>
      <c r="R46" s="439">
        <f>F46+365</f>
        <v>40565</v>
      </c>
      <c r="S46" s="390">
        <v>40200</v>
      </c>
    </row>
    <row r="47" spans="1:19" ht="35.25" customHeight="1">
      <c r="A47" s="418"/>
      <c r="B47" s="421"/>
      <c r="C47" s="446"/>
      <c r="D47" s="443"/>
      <c r="E47" s="449"/>
      <c r="F47" s="427"/>
      <c r="G47" s="430"/>
      <c r="H47" s="397"/>
      <c r="I47" s="397"/>
      <c r="J47" s="397"/>
      <c r="K47" s="394"/>
      <c r="L47" s="64"/>
      <c r="M47" s="71"/>
      <c r="N47" s="150">
        <v>7</v>
      </c>
      <c r="O47" s="434"/>
      <c r="P47" s="434"/>
      <c r="Q47" s="437"/>
      <c r="R47" s="440"/>
      <c r="S47" s="391"/>
    </row>
    <row r="48" spans="1:19" ht="35.25" customHeight="1">
      <c r="A48" s="419"/>
      <c r="B48" s="422"/>
      <c r="C48" s="447"/>
      <c r="D48" s="444"/>
      <c r="E48" s="450"/>
      <c r="F48" s="428"/>
      <c r="G48" s="431"/>
      <c r="H48" s="398"/>
      <c r="I48" s="398"/>
      <c r="J48" s="398"/>
      <c r="K48" s="395"/>
      <c r="L48" s="64"/>
      <c r="M48" s="71"/>
      <c r="N48" s="150" t="s">
        <v>149</v>
      </c>
      <c r="O48" s="435"/>
      <c r="P48" s="435"/>
      <c r="Q48" s="438"/>
      <c r="R48" s="441"/>
      <c r="S48" s="392"/>
    </row>
    <row r="49" spans="1:19" ht="35.25" customHeight="1">
      <c r="A49" s="208">
        <f>A46+1</f>
        <v>33</v>
      </c>
      <c r="B49" s="153" t="s">
        <v>2</v>
      </c>
      <c r="C49" s="203" t="s">
        <v>42</v>
      </c>
      <c r="D49" s="203" t="s">
        <v>192</v>
      </c>
      <c r="E49" s="260">
        <f t="shared" si="2"/>
        <v>40121</v>
      </c>
      <c r="F49" s="261">
        <f t="shared" si="3"/>
        <v>40200</v>
      </c>
      <c r="G49" s="67" t="s">
        <v>146</v>
      </c>
      <c r="H49" s="65"/>
      <c r="I49" s="65"/>
      <c r="J49" s="65"/>
      <c r="K49" s="66"/>
      <c r="L49" s="64"/>
      <c r="M49" s="71"/>
      <c r="N49" s="165"/>
      <c r="O49" s="70"/>
      <c r="P49" s="65"/>
      <c r="Q49" s="166"/>
      <c r="R49" s="186"/>
      <c r="S49" s="186"/>
    </row>
    <row r="50" spans="1:19" s="112" customFormat="1" ht="35.25" customHeight="1">
      <c r="A50" s="208">
        <f t="shared" si="4"/>
        <v>34</v>
      </c>
      <c r="B50" s="153" t="s">
        <v>2</v>
      </c>
      <c r="C50" s="203" t="s">
        <v>43</v>
      </c>
      <c r="D50" s="204" t="s">
        <v>44</v>
      </c>
      <c r="E50" s="260">
        <f t="shared" si="2"/>
        <v>40121</v>
      </c>
      <c r="F50" s="261">
        <f t="shared" si="3"/>
        <v>40200</v>
      </c>
      <c r="G50" s="67" t="s">
        <v>146</v>
      </c>
      <c r="H50" s="65"/>
      <c r="I50" s="65"/>
      <c r="J50" s="65"/>
      <c r="K50" s="66"/>
      <c r="L50" s="64"/>
      <c r="M50" s="71"/>
      <c r="N50" s="150">
        <v>7</v>
      </c>
      <c r="O50" s="168" t="s">
        <v>201</v>
      </c>
      <c r="P50" s="12"/>
      <c r="Q50" s="169"/>
      <c r="R50" s="188">
        <f>F50+365</f>
        <v>40565</v>
      </c>
      <c r="S50" s="191">
        <v>40200</v>
      </c>
    </row>
    <row r="51" spans="1:19" ht="35.25" customHeight="1">
      <c r="A51" s="208">
        <f t="shared" si="4"/>
        <v>35</v>
      </c>
      <c r="B51" s="153" t="s">
        <v>2</v>
      </c>
      <c r="C51" s="203" t="s">
        <v>45</v>
      </c>
      <c r="D51" s="203" t="s">
        <v>46</v>
      </c>
      <c r="E51" s="260">
        <f t="shared" si="2"/>
        <v>40121</v>
      </c>
      <c r="F51" s="261">
        <f t="shared" si="3"/>
        <v>40200</v>
      </c>
      <c r="G51" s="67" t="s">
        <v>146</v>
      </c>
      <c r="H51" s="65"/>
      <c r="I51" s="65"/>
      <c r="J51" s="65"/>
      <c r="K51" s="66"/>
      <c r="L51" s="64"/>
      <c r="M51" s="71"/>
      <c r="N51" s="165"/>
      <c r="O51" s="70"/>
      <c r="P51" s="65"/>
      <c r="Q51" s="166"/>
      <c r="R51" s="186"/>
      <c r="S51" s="186"/>
    </row>
    <row r="52" spans="1:19" s="112" customFormat="1" ht="35.25" customHeight="1" thickBot="1">
      <c r="A52" s="208">
        <f t="shared" si="4"/>
        <v>36</v>
      </c>
      <c r="B52" s="207" t="s">
        <v>116</v>
      </c>
      <c r="C52" s="205" t="s">
        <v>47</v>
      </c>
      <c r="D52" s="206" t="s">
        <v>145</v>
      </c>
      <c r="E52" s="260">
        <f t="shared" si="2"/>
        <v>40121</v>
      </c>
      <c r="F52" s="261">
        <f t="shared" si="3"/>
        <v>40200</v>
      </c>
      <c r="G52" s="253" t="s">
        <v>146</v>
      </c>
      <c r="H52" s="247"/>
      <c r="I52" s="247"/>
      <c r="J52" s="247"/>
      <c r="K52" s="248"/>
      <c r="L52" s="249"/>
      <c r="M52" s="248"/>
      <c r="N52" s="250"/>
      <c r="O52" s="247"/>
      <c r="P52" s="251"/>
      <c r="Q52" s="252"/>
      <c r="R52" s="211"/>
      <c r="S52" s="211"/>
    </row>
    <row r="53" spans="5:19" ht="18">
      <c r="E53" s="2"/>
      <c r="F53" s="2"/>
      <c r="G53" s="2"/>
      <c r="H53" s="2"/>
      <c r="I53" s="2"/>
      <c r="J53" s="2"/>
      <c r="K53" s="2"/>
      <c r="L53" s="2"/>
      <c r="M53" s="2"/>
      <c r="N53" s="74"/>
      <c r="O53" s="72"/>
      <c r="P53" s="2"/>
      <c r="Q53" s="2"/>
      <c r="R53" s="7"/>
      <c r="S53" s="2"/>
    </row>
    <row r="54" spans="1:3" ht="18">
      <c r="A54" s="149"/>
      <c r="B54" s="149"/>
      <c r="C54" s="149"/>
    </row>
    <row r="55" spans="17:18" ht="25.5">
      <c r="Q55" s="287" t="s">
        <v>213</v>
      </c>
      <c r="R55" s="188">
        <f>E55+(365)</f>
        <v>365</v>
      </c>
    </row>
  </sheetData>
  <sheetProtection/>
  <mergeCells count="74">
    <mergeCell ref="P46:P48"/>
    <mergeCell ref="Q46:Q48"/>
    <mergeCell ref="R46:R48"/>
    <mergeCell ref="S46:S48"/>
    <mergeCell ref="K46:K48"/>
    <mergeCell ref="O46:O48"/>
    <mergeCell ref="A46:A48"/>
    <mergeCell ref="B46:B48"/>
    <mergeCell ref="C46:C48"/>
    <mergeCell ref="F46:F48"/>
    <mergeCell ref="G46:G48"/>
    <mergeCell ref="J33:J35"/>
    <mergeCell ref="H46:H48"/>
    <mergeCell ref="I46:I48"/>
    <mergeCell ref="J46:J48"/>
    <mergeCell ref="E46:E48"/>
    <mergeCell ref="D40:D43"/>
    <mergeCell ref="E40:E43"/>
    <mergeCell ref="D46:D48"/>
    <mergeCell ref="J40:J43"/>
    <mergeCell ref="I40:I43"/>
    <mergeCell ref="A40:A43"/>
    <mergeCell ref="B40:B43"/>
    <mergeCell ref="C40:C43"/>
    <mergeCell ref="F40:F43"/>
    <mergeCell ref="G40:G43"/>
    <mergeCell ref="A33:A35"/>
    <mergeCell ref="B33:B35"/>
    <mergeCell ref="C33:C35"/>
    <mergeCell ref="F33:F35"/>
    <mergeCell ref="G33:G35"/>
    <mergeCell ref="D19:D23"/>
    <mergeCell ref="E19:E23"/>
    <mergeCell ref="D33:D35"/>
    <mergeCell ref="E33:E35"/>
    <mergeCell ref="I33:I35"/>
    <mergeCell ref="K8:K10"/>
    <mergeCell ref="O8:O10"/>
    <mergeCell ref="H19:H23"/>
    <mergeCell ref="I19:I23"/>
    <mergeCell ref="J19:J23"/>
    <mergeCell ref="K19:K23"/>
    <mergeCell ref="A19:A23"/>
    <mergeCell ref="B19:B23"/>
    <mergeCell ref="C19:C23"/>
    <mergeCell ref="F19:F23"/>
    <mergeCell ref="G19:G23"/>
    <mergeCell ref="D8:D10"/>
    <mergeCell ref="E8:E10"/>
    <mergeCell ref="A8:A10"/>
    <mergeCell ref="B8:B10"/>
    <mergeCell ref="C8:C10"/>
    <mergeCell ref="F8:F10"/>
    <mergeCell ref="G8:G10"/>
    <mergeCell ref="J8:J10"/>
    <mergeCell ref="I8:I10"/>
    <mergeCell ref="H8:H10"/>
    <mergeCell ref="G45:K45"/>
    <mergeCell ref="G14:K14"/>
    <mergeCell ref="G1:K1"/>
    <mergeCell ref="L1:L2"/>
    <mergeCell ref="M1:M2"/>
    <mergeCell ref="O1:Q1"/>
    <mergeCell ref="P8:P10"/>
    <mergeCell ref="Q8:Q10"/>
    <mergeCell ref="H33:H35"/>
    <mergeCell ref="S8:S10"/>
    <mergeCell ref="K33:K35"/>
    <mergeCell ref="H40:H43"/>
    <mergeCell ref="K40:K43"/>
    <mergeCell ref="S1:S2"/>
    <mergeCell ref="G11:K11"/>
    <mergeCell ref="R1:R2"/>
    <mergeCell ref="R8:R10"/>
  </mergeCells>
  <printOptions horizontalCentered="1"/>
  <pageMargins left="0.25" right="0.25" top="1.25" bottom="0.75" header="0.75" footer="0.5"/>
  <pageSetup fitToHeight="2" fitToWidth="1" horizontalDpi="600" verticalDpi="600" orientation="landscape" scale="38" r:id="rId1"/>
  <headerFooter alignWithMargins="0">
    <oddHeader>&amp;C&amp;"Arial,Bold"&amp;22ITEIP Local Lead Agency SPP/APR Corrective Action Plan
FFY 09 Non-Compliance and Status Report</oddHeader>
    <oddFooter>&amp;L&amp;12&amp;Z&amp;F/&amp;A&amp;C&amp;12&amp;P of &amp;N&amp;R&amp;12Updated:  2/4/2010
Printed: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.00390625" style="239" customWidth="1"/>
    <col min="2" max="2" width="10.7109375" style="241" customWidth="1"/>
    <col min="3" max="8" width="4.57421875" style="241" customWidth="1"/>
    <col min="9" max="16384" width="9.140625" style="241" customWidth="1"/>
  </cols>
  <sheetData>
    <row r="1" ht="20.25">
      <c r="B1" s="238" t="s">
        <v>167</v>
      </c>
    </row>
    <row r="3" spans="1:6" ht="15.75">
      <c r="A3" s="242">
        <v>1</v>
      </c>
      <c r="B3" s="240" t="s">
        <v>168</v>
      </c>
      <c r="C3" s="240"/>
      <c r="D3" s="240"/>
      <c r="E3" s="240"/>
      <c r="F3" s="240"/>
    </row>
    <row r="4" spans="1:6" ht="15.75">
      <c r="A4" s="239" t="s">
        <v>181</v>
      </c>
      <c r="B4" s="240" t="s">
        <v>185</v>
      </c>
      <c r="C4" s="240"/>
      <c r="D4" s="240"/>
      <c r="E4" s="240"/>
      <c r="F4" s="240"/>
    </row>
    <row r="5" spans="1:2" ht="15.75">
      <c r="A5" s="239" t="s">
        <v>182</v>
      </c>
      <c r="B5" s="241" t="s">
        <v>180</v>
      </c>
    </row>
    <row r="6" ht="15">
      <c r="C6" s="241" t="s">
        <v>169</v>
      </c>
    </row>
    <row r="7" ht="15">
      <c r="B7" s="241" t="s">
        <v>170</v>
      </c>
    </row>
    <row r="8" ht="15">
      <c r="C8" s="241" t="s">
        <v>171</v>
      </c>
    </row>
    <row r="10" ht="15">
      <c r="B10" s="241" t="s">
        <v>173</v>
      </c>
    </row>
    <row r="11" ht="15">
      <c r="C11" s="241" t="s">
        <v>174</v>
      </c>
    </row>
    <row r="12" ht="15">
      <c r="D12" s="241" t="s">
        <v>175</v>
      </c>
    </row>
    <row r="13" ht="15">
      <c r="E13" s="241" t="s">
        <v>176</v>
      </c>
    </row>
    <row r="14" ht="15">
      <c r="F14" s="241" t="s">
        <v>177</v>
      </c>
    </row>
    <row r="15" ht="15">
      <c r="G15" s="241" t="s">
        <v>179</v>
      </c>
    </row>
    <row r="16" ht="15">
      <c r="H16" s="241" t="s">
        <v>178</v>
      </c>
    </row>
    <row r="18" ht="15">
      <c r="B18" s="241" t="s">
        <v>172</v>
      </c>
    </row>
    <row r="20" spans="1:2" ht="15.75">
      <c r="A20" s="239" t="s">
        <v>184</v>
      </c>
      <c r="B20" s="241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24"/>
  <sheetViews>
    <sheetView tabSelected="1" zoomScale="60" zoomScaleNormal="60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D1"/>
    </sheetView>
  </sheetViews>
  <sheetFormatPr defaultColWidth="9.140625" defaultRowHeight="12.75"/>
  <cols>
    <col min="1" max="2" width="6.8515625" style="155" customWidth="1"/>
    <col min="3" max="3" width="20.7109375" style="148" customWidth="1"/>
    <col min="4" max="4" width="24.7109375" style="148" customWidth="1"/>
    <col min="5" max="5" width="18.140625" style="2" customWidth="1"/>
    <col min="6" max="6" width="23.7109375" style="2" customWidth="1"/>
    <col min="7" max="7" width="17.00390625" style="233" customWidth="1"/>
    <col min="8" max="12" width="12.7109375" style="233" customWidth="1"/>
    <col min="13" max="13" width="16.8515625" style="236" customWidth="1"/>
    <col min="14" max="14" width="24.140625" style="234" customWidth="1"/>
    <col min="15" max="15" width="20.8515625" style="235" customWidth="1"/>
    <col min="16" max="16" width="12.7109375" style="233" customWidth="1"/>
    <col min="17" max="17" width="13.8515625" style="233" customWidth="1"/>
    <col min="18" max="18" width="12.7109375" style="233" customWidth="1"/>
    <col min="19" max="16384" width="9.140625" style="4" customWidth="1"/>
  </cols>
  <sheetData>
    <row r="1" spans="1:4" ht="24" customHeight="1">
      <c r="A1" s="462"/>
      <c r="B1" s="463"/>
      <c r="C1" s="463"/>
      <c r="D1" s="463"/>
    </row>
    <row r="2" spans="1:4" ht="30" customHeight="1" thickBot="1">
      <c r="A2" s="460" t="s">
        <v>244</v>
      </c>
      <c r="B2" s="461"/>
      <c r="C2" s="461"/>
      <c r="D2" s="461"/>
    </row>
    <row r="3" spans="1:18" s="5" customFormat="1" ht="70.5" customHeight="1" thickBot="1">
      <c r="A3" s="141"/>
      <c r="B3" s="141" t="s">
        <v>114</v>
      </c>
      <c r="C3" s="142" t="s">
        <v>115</v>
      </c>
      <c r="D3" s="255" t="s">
        <v>245</v>
      </c>
      <c r="E3" s="281" t="s">
        <v>246</v>
      </c>
      <c r="F3" s="143" t="s">
        <v>247</v>
      </c>
      <c r="G3" s="454" t="s">
        <v>206</v>
      </c>
      <c r="H3" s="455"/>
      <c r="I3" s="455"/>
      <c r="J3" s="455"/>
      <c r="K3" s="455"/>
      <c r="L3" s="455"/>
      <c r="M3" s="455"/>
      <c r="N3" s="455"/>
      <c r="O3" s="456"/>
      <c r="P3" s="457" t="s">
        <v>214</v>
      </c>
      <c r="Q3" s="458"/>
      <c r="R3" s="459"/>
    </row>
    <row r="4" spans="1:18" s="5" customFormat="1" ht="135.75" customHeight="1" thickBot="1">
      <c r="A4" s="138"/>
      <c r="B4" s="138" t="s">
        <v>135</v>
      </c>
      <c r="C4" s="139" t="s">
        <v>0</v>
      </c>
      <c r="D4" s="139" t="s">
        <v>57</v>
      </c>
      <c r="E4" s="265" t="s">
        <v>202</v>
      </c>
      <c r="F4" s="264" t="s">
        <v>203</v>
      </c>
      <c r="G4" s="216" t="s">
        <v>157</v>
      </c>
      <c r="H4" s="217" t="s">
        <v>158</v>
      </c>
      <c r="I4" s="218" t="s">
        <v>159</v>
      </c>
      <c r="J4" s="218" t="s">
        <v>160</v>
      </c>
      <c r="K4" s="219" t="s">
        <v>161</v>
      </c>
      <c r="L4" s="220" t="s">
        <v>162</v>
      </c>
      <c r="M4" s="221" t="s">
        <v>163</v>
      </c>
      <c r="N4" s="222" t="s">
        <v>164</v>
      </c>
      <c r="O4" s="223" t="s">
        <v>165</v>
      </c>
      <c r="P4" s="317" t="s">
        <v>215</v>
      </c>
      <c r="Q4" s="315" t="s">
        <v>216</v>
      </c>
      <c r="R4" s="220" t="s">
        <v>217</v>
      </c>
    </row>
    <row r="5" spans="1:18" s="111" customFormat="1" ht="39.75" customHeight="1">
      <c r="A5" s="208">
        <v>1</v>
      </c>
      <c r="B5" s="208" t="str">
        <f>'FFY 09 Form if Need CAPs'!B3</f>
        <v>KB</v>
      </c>
      <c r="C5" s="202" t="s">
        <v>243</v>
      </c>
      <c r="D5" s="202" t="s">
        <v>243</v>
      </c>
      <c r="E5" s="276">
        <v>40385</v>
      </c>
      <c r="F5" s="278">
        <v>40471</v>
      </c>
      <c r="G5" s="269" t="s">
        <v>146</v>
      </c>
      <c r="H5" s="298"/>
      <c r="I5" s="298"/>
      <c r="J5" s="298"/>
      <c r="K5" s="299"/>
      <c r="L5" s="300"/>
      <c r="M5" s="267">
        <f>SUM(H5:L5)</f>
        <v>0</v>
      </c>
      <c r="N5" s="301"/>
      <c r="O5" s="302"/>
      <c r="P5" s="318"/>
      <c r="Q5" s="308"/>
      <c r="R5" s="308"/>
    </row>
    <row r="6" spans="1:18" ht="39.75" customHeight="1">
      <c r="A6" s="296">
        <v>15</v>
      </c>
      <c r="B6" s="279" t="str">
        <f>'FFY 09 Form if Need CAPs'!B19</f>
        <v>WV</v>
      </c>
      <c r="C6" s="280" t="s">
        <v>243</v>
      </c>
      <c r="D6" s="280" t="s">
        <v>243</v>
      </c>
      <c r="E6" s="297">
        <f>$E$5</f>
        <v>40385</v>
      </c>
      <c r="F6" s="277">
        <f>'FFY 09 Form if Need CAPs'!F19</f>
        <v>40200</v>
      </c>
      <c r="G6" s="293"/>
      <c r="H6" s="303">
        <v>16</v>
      </c>
      <c r="I6" s="303">
        <v>15</v>
      </c>
      <c r="J6" s="273"/>
      <c r="K6" s="274"/>
      <c r="L6" s="304">
        <v>4</v>
      </c>
      <c r="M6" s="266">
        <f>SUM(H6:L6)</f>
        <v>35</v>
      </c>
      <c r="N6" s="257"/>
      <c r="O6" s="258">
        <f>F6+365</f>
        <v>40565</v>
      </c>
      <c r="P6" s="319">
        <v>12</v>
      </c>
      <c r="Q6" s="316">
        <v>18</v>
      </c>
      <c r="R6" s="275">
        <f>P6+Q6</f>
        <v>30</v>
      </c>
    </row>
    <row r="7" spans="1:18" ht="35.25" customHeight="1">
      <c r="A7" s="208"/>
      <c r="B7" s="208"/>
      <c r="C7" s="202"/>
      <c r="D7" s="202"/>
      <c r="E7" s="276"/>
      <c r="F7" s="278"/>
      <c r="G7" s="269"/>
      <c r="H7" s="305"/>
      <c r="I7" s="305"/>
      <c r="J7" s="305"/>
      <c r="K7" s="306"/>
      <c r="L7" s="307"/>
      <c r="M7" s="267"/>
      <c r="N7" s="301"/>
      <c r="O7" s="262"/>
      <c r="P7" s="320"/>
      <c r="Q7" s="311"/>
      <c r="R7" s="307"/>
    </row>
    <row r="8" spans="1:18" ht="39.75" customHeight="1">
      <c r="A8" s="208"/>
      <c r="B8" s="208"/>
      <c r="C8" s="202"/>
      <c r="D8" s="202"/>
      <c r="E8" s="276"/>
      <c r="F8" s="278"/>
      <c r="G8" s="269"/>
      <c r="H8" s="305"/>
      <c r="I8" s="305"/>
      <c r="J8" s="305"/>
      <c r="K8" s="306"/>
      <c r="L8" s="307"/>
      <c r="M8" s="267"/>
      <c r="N8" s="301"/>
      <c r="O8" s="262"/>
      <c r="P8" s="320"/>
      <c r="Q8" s="311"/>
      <c r="R8" s="307"/>
    </row>
    <row r="9" spans="1:18" ht="35.25" customHeight="1">
      <c r="A9" s="208"/>
      <c r="B9" s="208"/>
      <c r="C9" s="202"/>
      <c r="D9" s="202"/>
      <c r="E9" s="276"/>
      <c r="F9" s="278"/>
      <c r="G9" s="269"/>
      <c r="H9" s="298"/>
      <c r="I9" s="298"/>
      <c r="J9" s="298"/>
      <c r="K9" s="299"/>
      <c r="L9" s="300"/>
      <c r="M9" s="267"/>
      <c r="N9" s="301"/>
      <c r="O9" s="262"/>
      <c r="P9" s="269"/>
      <c r="Q9" s="300"/>
      <c r="R9" s="300"/>
    </row>
    <row r="10" spans="1:18" ht="35.25" customHeight="1">
      <c r="A10" s="208"/>
      <c r="B10" s="208"/>
      <c r="C10" s="202"/>
      <c r="D10" s="202"/>
      <c r="E10" s="276"/>
      <c r="F10" s="278"/>
      <c r="G10" s="269"/>
      <c r="H10" s="298"/>
      <c r="I10" s="298"/>
      <c r="J10" s="298"/>
      <c r="K10" s="299"/>
      <c r="L10" s="300"/>
      <c r="M10" s="267"/>
      <c r="N10" s="301"/>
      <c r="O10" s="262"/>
      <c r="P10" s="269"/>
      <c r="Q10" s="300"/>
      <c r="R10" s="300"/>
    </row>
    <row r="11" spans="1:18" ht="39.75" customHeight="1">
      <c r="A11" s="208"/>
      <c r="B11" s="208"/>
      <c r="C11" s="202"/>
      <c r="D11" s="202"/>
      <c r="E11" s="276"/>
      <c r="F11" s="278"/>
      <c r="G11" s="269"/>
      <c r="H11" s="298"/>
      <c r="I11" s="298"/>
      <c r="J11" s="298"/>
      <c r="K11" s="299"/>
      <c r="L11" s="300"/>
      <c r="M11" s="267"/>
      <c r="N11" s="301"/>
      <c r="O11" s="262"/>
      <c r="P11" s="269"/>
      <c r="Q11" s="300"/>
      <c r="R11" s="300"/>
    </row>
    <row r="12" spans="1:18" ht="39.75" customHeight="1">
      <c r="A12" s="208"/>
      <c r="B12" s="208"/>
      <c r="C12" s="202"/>
      <c r="D12" s="202"/>
      <c r="E12" s="276"/>
      <c r="F12" s="278"/>
      <c r="G12" s="269"/>
      <c r="H12" s="298"/>
      <c r="I12" s="298"/>
      <c r="J12" s="298"/>
      <c r="K12" s="299"/>
      <c r="L12" s="300"/>
      <c r="M12" s="267"/>
      <c r="N12" s="301"/>
      <c r="O12" s="262"/>
      <c r="P12" s="269"/>
      <c r="Q12" s="300"/>
      <c r="R12" s="300"/>
    </row>
    <row r="13" spans="1:18" ht="39.75" customHeight="1">
      <c r="A13" s="208"/>
      <c r="B13" s="208"/>
      <c r="C13" s="202"/>
      <c r="D13" s="202"/>
      <c r="E13" s="276"/>
      <c r="F13" s="278"/>
      <c r="G13" s="269"/>
      <c r="H13" s="298"/>
      <c r="I13" s="298"/>
      <c r="J13" s="298"/>
      <c r="K13" s="299"/>
      <c r="L13" s="300"/>
      <c r="M13" s="267"/>
      <c r="N13" s="301"/>
      <c r="O13" s="262"/>
      <c r="P13" s="269"/>
      <c r="Q13" s="300"/>
      <c r="R13" s="300"/>
    </row>
    <row r="14" spans="1:18" s="112" customFormat="1" ht="39.75" customHeight="1">
      <c r="A14" s="208"/>
      <c r="B14" s="208"/>
      <c r="C14" s="202"/>
      <c r="D14" s="202"/>
      <c r="E14" s="276"/>
      <c r="F14" s="278"/>
      <c r="G14" s="269"/>
      <c r="H14" s="298"/>
      <c r="I14" s="298"/>
      <c r="J14" s="298"/>
      <c r="K14" s="299"/>
      <c r="L14" s="300"/>
      <c r="M14" s="267"/>
      <c r="N14" s="301"/>
      <c r="O14" s="262"/>
      <c r="P14" s="269"/>
      <c r="Q14" s="300"/>
      <c r="R14" s="300"/>
    </row>
    <row r="15" spans="1:18" ht="39.75" customHeight="1">
      <c r="A15" s="208"/>
      <c r="B15" s="208"/>
      <c r="C15" s="202"/>
      <c r="D15" s="202"/>
      <c r="E15" s="276"/>
      <c r="F15" s="278"/>
      <c r="G15" s="269"/>
      <c r="H15" s="298"/>
      <c r="I15" s="298"/>
      <c r="J15" s="298"/>
      <c r="K15" s="299"/>
      <c r="L15" s="300"/>
      <c r="M15" s="267"/>
      <c r="N15" s="301"/>
      <c r="O15" s="262"/>
      <c r="P15" s="269"/>
      <c r="Q15" s="300"/>
      <c r="R15" s="300"/>
    </row>
    <row r="16" spans="1:18" ht="35.25" customHeight="1">
      <c r="A16" s="208"/>
      <c r="B16" s="208"/>
      <c r="C16" s="202"/>
      <c r="D16" s="202"/>
      <c r="E16" s="276"/>
      <c r="F16" s="278"/>
      <c r="G16" s="269"/>
      <c r="H16" s="298"/>
      <c r="I16" s="298"/>
      <c r="J16" s="298"/>
      <c r="K16" s="299"/>
      <c r="L16" s="300"/>
      <c r="M16" s="267"/>
      <c r="N16" s="301"/>
      <c r="O16" s="262"/>
      <c r="P16" s="269"/>
      <c r="Q16" s="300"/>
      <c r="R16" s="300"/>
    </row>
    <row r="17" spans="1:18" ht="39.75" customHeight="1">
      <c r="A17" s="208"/>
      <c r="B17" s="208"/>
      <c r="C17" s="202"/>
      <c r="D17" s="202"/>
      <c r="E17" s="276"/>
      <c r="F17" s="278"/>
      <c r="G17" s="269"/>
      <c r="H17" s="298"/>
      <c r="I17" s="298"/>
      <c r="J17" s="298"/>
      <c r="K17" s="299"/>
      <c r="L17" s="300"/>
      <c r="M17" s="267"/>
      <c r="N17" s="301"/>
      <c r="O17" s="262"/>
      <c r="P17" s="269"/>
      <c r="Q17" s="300"/>
      <c r="R17" s="300"/>
    </row>
    <row r="18" spans="1:18" s="112" customFormat="1" ht="39.75" customHeight="1">
      <c r="A18" s="208"/>
      <c r="B18" s="208"/>
      <c r="C18" s="202"/>
      <c r="D18" s="202"/>
      <c r="E18" s="276"/>
      <c r="F18" s="278"/>
      <c r="G18" s="269"/>
      <c r="H18" s="298"/>
      <c r="I18" s="298"/>
      <c r="J18" s="298"/>
      <c r="K18" s="299"/>
      <c r="L18" s="300"/>
      <c r="M18" s="267"/>
      <c r="N18" s="301"/>
      <c r="O18" s="262"/>
      <c r="P18" s="269"/>
      <c r="Q18" s="300"/>
      <c r="R18" s="300"/>
    </row>
    <row r="19" spans="1:18" ht="35.25" customHeight="1">
      <c r="A19" s="208"/>
      <c r="B19" s="208"/>
      <c r="C19" s="202"/>
      <c r="D19" s="202"/>
      <c r="E19" s="276"/>
      <c r="F19" s="278"/>
      <c r="G19" s="269"/>
      <c r="H19" s="298"/>
      <c r="I19" s="298"/>
      <c r="J19" s="298"/>
      <c r="K19" s="299"/>
      <c r="L19" s="300"/>
      <c r="M19" s="267"/>
      <c r="N19" s="301"/>
      <c r="O19" s="262"/>
      <c r="P19" s="269"/>
      <c r="Q19" s="300"/>
      <c r="R19" s="300"/>
    </row>
    <row r="20" spans="1:18" ht="39.75" customHeight="1">
      <c r="A20" s="208"/>
      <c r="B20" s="208"/>
      <c r="C20" s="202"/>
      <c r="D20" s="202"/>
      <c r="E20" s="276"/>
      <c r="F20" s="278"/>
      <c r="G20" s="269"/>
      <c r="H20" s="298"/>
      <c r="I20" s="298"/>
      <c r="J20" s="298"/>
      <c r="K20" s="299"/>
      <c r="L20" s="300"/>
      <c r="M20" s="267"/>
      <c r="N20" s="301"/>
      <c r="O20" s="262"/>
      <c r="P20" s="269"/>
      <c r="Q20" s="300"/>
      <c r="R20" s="300"/>
    </row>
    <row r="21" spans="1:18" s="112" customFormat="1" ht="39.75" customHeight="1" thickBot="1">
      <c r="A21" s="208"/>
      <c r="B21" s="208"/>
      <c r="C21" s="202"/>
      <c r="D21" s="202"/>
      <c r="E21" s="276"/>
      <c r="F21" s="278"/>
      <c r="G21" s="269"/>
      <c r="H21" s="298"/>
      <c r="I21" s="298"/>
      <c r="J21" s="298"/>
      <c r="K21" s="299"/>
      <c r="L21" s="300"/>
      <c r="M21" s="267"/>
      <c r="N21" s="301"/>
      <c r="O21" s="262"/>
      <c r="P21" s="269"/>
      <c r="Q21" s="300"/>
      <c r="R21" s="300"/>
    </row>
    <row r="22" spans="2:18" s="224" customFormat="1" ht="45" customHeight="1" thickBot="1">
      <c r="B22" s="227" t="e">
        <f>#REF!-1</f>
        <v>#REF!</v>
      </c>
      <c r="C22" s="465" t="s">
        <v>166</v>
      </c>
      <c r="D22" s="466"/>
      <c r="E22" s="466"/>
      <c r="F22" s="466"/>
      <c r="G22" s="312" t="e">
        <f>B22</f>
        <v>#REF!</v>
      </c>
      <c r="H22" s="268">
        <f aca="true" t="shared" si="0" ref="H22:M22">SUM(H5:H21)</f>
        <v>16</v>
      </c>
      <c r="I22" s="268">
        <f t="shared" si="0"/>
        <v>15</v>
      </c>
      <c r="J22" s="268">
        <f t="shared" si="0"/>
        <v>0</v>
      </c>
      <c r="K22" s="268">
        <f t="shared" si="0"/>
        <v>0</v>
      </c>
      <c r="L22" s="313">
        <f t="shared" si="0"/>
        <v>4</v>
      </c>
      <c r="M22" s="314">
        <f t="shared" si="0"/>
        <v>35</v>
      </c>
      <c r="N22" s="467"/>
      <c r="O22" s="468"/>
      <c r="P22" s="312">
        <f>SUM(P5:P21)</f>
        <v>12</v>
      </c>
      <c r="Q22" s="321">
        <f>SUM(Q5:Q21)</f>
        <v>18</v>
      </c>
      <c r="R22" s="314">
        <f>SUM(R5:R21)</f>
        <v>30</v>
      </c>
    </row>
    <row r="23" spans="2:18" ht="33" customHeight="1">
      <c r="B23" s="464" t="s">
        <v>221</v>
      </c>
      <c r="C23" s="464"/>
      <c r="D23" s="464"/>
      <c r="G23" s="453" t="s">
        <v>220</v>
      </c>
      <c r="H23" s="453"/>
      <c r="I23" s="453"/>
      <c r="J23" s="453"/>
      <c r="K23" s="453"/>
      <c r="L23" s="453"/>
      <c r="M23" s="256"/>
      <c r="N23" s="452" t="s">
        <v>219</v>
      </c>
      <c r="O23" s="452"/>
      <c r="P23" s="452"/>
      <c r="Q23" s="452"/>
      <c r="R23" s="452"/>
    </row>
    <row r="24" spans="14:15" ht="18">
      <c r="N24" s="451"/>
      <c r="O24" s="451"/>
    </row>
  </sheetData>
  <sheetProtection/>
  <mergeCells count="10">
    <mergeCell ref="A1:D1"/>
    <mergeCell ref="B23:D23"/>
    <mergeCell ref="C22:F22"/>
    <mergeCell ref="N22:O22"/>
    <mergeCell ref="N24:O24"/>
    <mergeCell ref="N23:R23"/>
    <mergeCell ref="G23:L23"/>
    <mergeCell ref="G3:O3"/>
    <mergeCell ref="P3:R3"/>
    <mergeCell ref="A2:D2"/>
  </mergeCells>
  <printOptions horizontalCentered="1"/>
  <pageMargins left="0.25" right="0.25" top="1.75" bottom="0.75" header="1" footer="0.5"/>
  <pageSetup horizontalDpi="600" verticalDpi="600" orientation="portrait" scale="36" r:id="rId1"/>
  <headerFooter alignWithMargins="0">
    <oddHeader>&amp;C&amp;"Arial,Bold"&amp;22 2012 Indicator 9 Data
ESIT Local Lead Agency SPP/APR
FFY 2009 Findings of Non-Compliance Identification and Correction Report
Data Period: July 1, 2009 - June 30, 2010
Data Collection Period:  April, May, June 2010</oddHeader>
    <oddFooter>&amp;L&amp;12&amp;Z&amp;F/&amp;A&amp;R&amp;12Updated:  12/29/2010
Printed: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47"/>
  <sheetViews>
    <sheetView zoomScale="60" zoomScaleNormal="60" zoomScaleSheetLayoutView="100" zoomScalePageLayoutView="0" workbookViewId="0" topLeftCell="F1">
      <selection activeCell="N14" sqref="N14"/>
    </sheetView>
  </sheetViews>
  <sheetFormatPr defaultColWidth="9.140625" defaultRowHeight="12.75"/>
  <cols>
    <col min="1" max="1" width="6.8515625" style="155" customWidth="1"/>
    <col min="2" max="2" width="20.7109375" style="148" customWidth="1"/>
    <col min="3" max="3" width="24.7109375" style="148" customWidth="1"/>
    <col min="4" max="4" width="18.140625" style="3" customWidth="1"/>
    <col min="5" max="5" width="23.7109375" style="3" customWidth="1"/>
    <col min="6" max="6" width="14.57421875" style="3" customWidth="1"/>
    <col min="7" max="7" width="19.421875" style="3" customWidth="1"/>
    <col min="8" max="9" width="19.57421875" style="3" customWidth="1"/>
    <col min="10" max="10" width="17.7109375" style="3" customWidth="1"/>
    <col min="11" max="12" width="15.7109375" style="3" customWidth="1"/>
    <col min="13" max="13" width="8.140625" style="75" customWidth="1"/>
    <col min="14" max="14" width="22.7109375" style="73" customWidth="1"/>
    <col min="15" max="16" width="22.7109375" style="3" customWidth="1"/>
    <col min="17" max="17" width="15.7109375" style="9" customWidth="1"/>
    <col min="18" max="18" width="18.8515625" style="3" customWidth="1"/>
    <col min="19" max="16384" width="9.140625" style="4" customWidth="1"/>
  </cols>
  <sheetData>
    <row r="1" spans="1:18" s="5" customFormat="1" ht="53.25" customHeight="1" thickBot="1">
      <c r="A1" s="141" t="s">
        <v>114</v>
      </c>
      <c r="B1" s="142" t="s">
        <v>115</v>
      </c>
      <c r="C1" s="142" t="s">
        <v>121</v>
      </c>
      <c r="D1" s="143" t="s">
        <v>117</v>
      </c>
      <c r="E1" s="76" t="s">
        <v>122</v>
      </c>
      <c r="F1" s="404" t="s">
        <v>94</v>
      </c>
      <c r="G1" s="405"/>
      <c r="H1" s="406"/>
      <c r="I1" s="406"/>
      <c r="J1" s="407"/>
      <c r="K1" s="408" t="s">
        <v>78</v>
      </c>
      <c r="L1" s="410" t="s">
        <v>133</v>
      </c>
      <c r="M1" s="113"/>
      <c r="N1" s="412" t="s">
        <v>155</v>
      </c>
      <c r="O1" s="413"/>
      <c r="P1" s="414"/>
      <c r="Q1" s="415" t="s">
        <v>134</v>
      </c>
      <c r="R1" s="399" t="s">
        <v>156</v>
      </c>
    </row>
    <row r="2" spans="1:18" s="5" customFormat="1" ht="119.25" customHeight="1" thickBot="1">
      <c r="A2" s="138" t="s">
        <v>135</v>
      </c>
      <c r="B2" s="139" t="s">
        <v>0</v>
      </c>
      <c r="C2" s="139" t="s">
        <v>57</v>
      </c>
      <c r="D2" s="140" t="s">
        <v>124</v>
      </c>
      <c r="E2" s="137" t="s">
        <v>125</v>
      </c>
      <c r="F2" s="133" t="s">
        <v>79</v>
      </c>
      <c r="G2" s="134" t="s">
        <v>118</v>
      </c>
      <c r="H2" s="135" t="s">
        <v>80</v>
      </c>
      <c r="I2" s="135" t="s">
        <v>81</v>
      </c>
      <c r="J2" s="136" t="s">
        <v>82</v>
      </c>
      <c r="K2" s="409"/>
      <c r="L2" s="411"/>
      <c r="M2" s="130" t="s">
        <v>106</v>
      </c>
      <c r="N2" s="131" t="s">
        <v>96</v>
      </c>
      <c r="O2" s="131" t="s">
        <v>119</v>
      </c>
      <c r="P2" s="132" t="s">
        <v>120</v>
      </c>
      <c r="Q2" s="416"/>
      <c r="R2" s="400"/>
    </row>
    <row r="3" spans="1:18" s="111" customFormat="1" ht="64.5" customHeight="1">
      <c r="A3" s="152" t="s">
        <v>2</v>
      </c>
      <c r="B3" s="144" t="s">
        <v>1</v>
      </c>
      <c r="C3" s="144" t="s">
        <v>74</v>
      </c>
      <c r="D3" s="173">
        <v>39679</v>
      </c>
      <c r="E3" s="159">
        <v>39909</v>
      </c>
      <c r="F3" s="108"/>
      <c r="G3" s="109"/>
      <c r="H3" s="109" t="s">
        <v>146</v>
      </c>
      <c r="I3" s="109"/>
      <c r="J3" s="110"/>
      <c r="K3" s="108">
        <v>39955</v>
      </c>
      <c r="L3" s="158">
        <v>39959</v>
      </c>
      <c r="M3" s="160">
        <v>7</v>
      </c>
      <c r="N3" s="157">
        <v>40036</v>
      </c>
      <c r="O3" s="109"/>
      <c r="P3" s="161"/>
      <c r="Q3" s="185">
        <f>D3+(365)</f>
        <v>40044</v>
      </c>
      <c r="R3" s="189">
        <v>40037</v>
      </c>
    </row>
    <row r="4" spans="1:18" ht="35.25" customHeight="1">
      <c r="A4" s="153" t="s">
        <v>2</v>
      </c>
      <c r="B4" s="145" t="s">
        <v>3</v>
      </c>
      <c r="C4" s="145" t="s">
        <v>71</v>
      </c>
      <c r="D4" s="174">
        <v>39567</v>
      </c>
      <c r="E4" s="162">
        <f>E3</f>
        <v>39909</v>
      </c>
      <c r="F4" s="64" t="s">
        <v>146</v>
      </c>
      <c r="G4" s="65"/>
      <c r="H4" s="65"/>
      <c r="I4" s="65"/>
      <c r="J4" s="66"/>
      <c r="K4" s="64"/>
      <c r="L4" s="71"/>
      <c r="M4" s="165"/>
      <c r="N4" s="70"/>
      <c r="O4" s="65"/>
      <c r="P4" s="166"/>
      <c r="Q4" s="186"/>
      <c r="R4" s="186"/>
    </row>
    <row r="5" spans="1:18" ht="35.25" customHeight="1">
      <c r="A5" s="153" t="s">
        <v>2</v>
      </c>
      <c r="B5" s="145" t="s">
        <v>88</v>
      </c>
      <c r="C5" s="145" t="s">
        <v>4</v>
      </c>
      <c r="D5" s="174">
        <v>39630</v>
      </c>
      <c r="E5" s="162">
        <f>E3</f>
        <v>39909</v>
      </c>
      <c r="F5" s="64" t="s">
        <v>146</v>
      </c>
      <c r="G5" s="65"/>
      <c r="H5" s="65"/>
      <c r="I5" s="65"/>
      <c r="J5" s="66"/>
      <c r="K5" s="64"/>
      <c r="L5" s="71"/>
      <c r="M5" s="165"/>
      <c r="N5" s="70"/>
      <c r="O5" s="65"/>
      <c r="P5" s="166"/>
      <c r="Q5" s="186"/>
      <c r="R5" s="186"/>
    </row>
    <row r="6" spans="1:18" ht="35.25" customHeight="1">
      <c r="A6" s="153" t="s">
        <v>116</v>
      </c>
      <c r="B6" s="145" t="s">
        <v>87</v>
      </c>
      <c r="C6" s="145" t="s">
        <v>6</v>
      </c>
      <c r="D6" s="174">
        <v>39623</v>
      </c>
      <c r="E6" s="162">
        <f>E3</f>
        <v>39909</v>
      </c>
      <c r="F6" s="64" t="s">
        <v>146</v>
      </c>
      <c r="G6" s="65"/>
      <c r="H6" s="65"/>
      <c r="I6" s="65"/>
      <c r="J6" s="66"/>
      <c r="K6" s="64"/>
      <c r="L6" s="71"/>
      <c r="M6" s="165"/>
      <c r="N6" s="70"/>
      <c r="O6" s="65"/>
      <c r="P6" s="166"/>
      <c r="Q6" s="186"/>
      <c r="R6" s="186"/>
    </row>
    <row r="7" spans="1:18" ht="35.25" customHeight="1">
      <c r="A7" s="195" t="s">
        <v>2</v>
      </c>
      <c r="B7" s="196" t="s">
        <v>8</v>
      </c>
      <c r="C7" s="196" t="s">
        <v>9</v>
      </c>
      <c r="D7" s="198">
        <v>39601</v>
      </c>
      <c r="E7" s="197">
        <f>E3</f>
        <v>39909</v>
      </c>
      <c r="F7" s="193"/>
      <c r="G7" s="194" t="s">
        <v>146</v>
      </c>
      <c r="H7" s="194"/>
      <c r="I7" s="194"/>
      <c r="J7" s="192"/>
      <c r="K7" s="193"/>
      <c r="L7" s="192"/>
      <c r="M7" s="165"/>
      <c r="N7" s="70"/>
      <c r="O7" s="65"/>
      <c r="P7" s="166"/>
      <c r="Q7" s="186"/>
      <c r="R7" s="186"/>
    </row>
    <row r="8" spans="1:18" ht="52.5" customHeight="1">
      <c r="A8" s="153" t="s">
        <v>116</v>
      </c>
      <c r="B8" s="145" t="s">
        <v>10</v>
      </c>
      <c r="C8" s="145" t="s">
        <v>70</v>
      </c>
      <c r="D8" s="174" t="s">
        <v>147</v>
      </c>
      <c r="E8" s="162">
        <f>E3</f>
        <v>39909</v>
      </c>
      <c r="F8" s="64" t="s">
        <v>146</v>
      </c>
      <c r="G8" s="65"/>
      <c r="H8" s="65"/>
      <c r="I8" s="65"/>
      <c r="J8" s="66"/>
      <c r="K8" s="64"/>
      <c r="L8" s="71"/>
      <c r="M8" s="165"/>
      <c r="N8" s="70"/>
      <c r="O8" s="65"/>
      <c r="P8" s="166"/>
      <c r="Q8" s="186"/>
      <c r="R8" s="186"/>
    </row>
    <row r="9" spans="1:18" ht="35.25" customHeight="1">
      <c r="A9" s="153" t="s">
        <v>2</v>
      </c>
      <c r="B9" s="145" t="s">
        <v>60</v>
      </c>
      <c r="C9" s="145" t="s">
        <v>136</v>
      </c>
      <c r="D9" s="174">
        <v>39566</v>
      </c>
      <c r="E9" s="162">
        <f>E3</f>
        <v>39909</v>
      </c>
      <c r="F9" s="64" t="s">
        <v>146</v>
      </c>
      <c r="G9" s="65"/>
      <c r="H9" s="65"/>
      <c r="I9" s="65"/>
      <c r="J9" s="66"/>
      <c r="K9" s="64"/>
      <c r="L9" s="71"/>
      <c r="M9" s="165"/>
      <c r="N9" s="70"/>
      <c r="O9" s="65"/>
      <c r="P9" s="166"/>
      <c r="Q9" s="186"/>
      <c r="R9" s="186"/>
    </row>
    <row r="10" spans="1:18" s="182" customFormat="1" ht="35.25" customHeight="1">
      <c r="A10" s="154" t="s">
        <v>2</v>
      </c>
      <c r="B10" s="146" t="s">
        <v>59</v>
      </c>
      <c r="C10" s="146" t="s">
        <v>58</v>
      </c>
      <c r="D10" s="163" t="s">
        <v>123</v>
      </c>
      <c r="E10" s="163" t="s">
        <v>123</v>
      </c>
      <c r="F10" s="401" t="s">
        <v>153</v>
      </c>
      <c r="G10" s="402"/>
      <c r="H10" s="402"/>
      <c r="I10" s="402"/>
      <c r="J10" s="403"/>
      <c r="K10" s="176"/>
      <c r="L10" s="177"/>
      <c r="M10" s="178"/>
      <c r="N10" s="179"/>
      <c r="O10" s="180"/>
      <c r="P10" s="181"/>
      <c r="Q10" s="187"/>
      <c r="R10" s="187"/>
    </row>
    <row r="11" spans="1:18" ht="35.25" customHeight="1">
      <c r="A11" s="153" t="s">
        <v>116</v>
      </c>
      <c r="B11" s="145" t="s">
        <v>86</v>
      </c>
      <c r="C11" s="145" t="s">
        <v>11</v>
      </c>
      <c r="D11" s="174">
        <v>39688</v>
      </c>
      <c r="E11" s="162">
        <f>E3</f>
        <v>39909</v>
      </c>
      <c r="F11" s="64"/>
      <c r="G11" s="65" t="s">
        <v>146</v>
      </c>
      <c r="H11" s="65"/>
      <c r="I11" s="65"/>
      <c r="J11" s="66"/>
      <c r="K11" s="64"/>
      <c r="L11" s="71"/>
      <c r="M11" s="165"/>
      <c r="N11" s="70"/>
      <c r="O11" s="65"/>
      <c r="P11" s="166"/>
      <c r="Q11" s="186"/>
      <c r="R11" s="186"/>
    </row>
    <row r="12" spans="1:18" ht="35.25" customHeight="1">
      <c r="A12" s="153" t="s">
        <v>7</v>
      </c>
      <c r="B12" s="145" t="s">
        <v>85</v>
      </c>
      <c r="C12" s="145" t="s">
        <v>137</v>
      </c>
      <c r="D12" s="174">
        <v>39708</v>
      </c>
      <c r="E12" s="162">
        <f>E3</f>
        <v>39909</v>
      </c>
      <c r="F12" s="64" t="s">
        <v>146</v>
      </c>
      <c r="G12" s="65"/>
      <c r="H12" s="65"/>
      <c r="I12" s="65"/>
      <c r="J12" s="66"/>
      <c r="K12" s="64"/>
      <c r="L12" s="71"/>
      <c r="M12" s="165"/>
      <c r="N12" s="70"/>
      <c r="O12" s="65"/>
      <c r="P12" s="166"/>
      <c r="Q12" s="186"/>
      <c r="R12" s="186"/>
    </row>
    <row r="13" spans="1:18" s="182" customFormat="1" ht="35.25" customHeight="1">
      <c r="A13" s="154" t="s">
        <v>2</v>
      </c>
      <c r="B13" s="146" t="s">
        <v>12</v>
      </c>
      <c r="C13" s="146" t="s">
        <v>138</v>
      </c>
      <c r="D13" s="184" t="s">
        <v>123</v>
      </c>
      <c r="E13" s="163" t="s">
        <v>123</v>
      </c>
      <c r="F13" s="401" t="s">
        <v>153</v>
      </c>
      <c r="G13" s="402"/>
      <c r="H13" s="402"/>
      <c r="I13" s="402"/>
      <c r="J13" s="403"/>
      <c r="K13" s="176"/>
      <c r="L13" s="177"/>
      <c r="M13" s="178"/>
      <c r="N13" s="179"/>
      <c r="O13" s="180"/>
      <c r="P13" s="181"/>
      <c r="Q13" s="187"/>
      <c r="R13" s="187"/>
    </row>
    <row r="14" spans="1:18" ht="35.25" customHeight="1">
      <c r="A14" s="153" t="s">
        <v>2</v>
      </c>
      <c r="B14" s="145" t="s">
        <v>13</v>
      </c>
      <c r="C14" s="145" t="s">
        <v>139</v>
      </c>
      <c r="D14" s="174">
        <v>39618</v>
      </c>
      <c r="E14" s="162">
        <f>E3</f>
        <v>39909</v>
      </c>
      <c r="F14" s="64" t="s">
        <v>146</v>
      </c>
      <c r="G14" s="65"/>
      <c r="H14" s="65"/>
      <c r="I14" s="65"/>
      <c r="J14" s="66"/>
      <c r="K14" s="64"/>
      <c r="L14" s="71"/>
      <c r="M14" s="165"/>
      <c r="N14" s="70"/>
      <c r="O14" s="65"/>
      <c r="P14" s="166"/>
      <c r="Q14" s="186"/>
      <c r="R14" s="186"/>
    </row>
    <row r="15" spans="1:18" s="112" customFormat="1" ht="64.5" customHeight="1">
      <c r="A15" s="151" t="s">
        <v>2</v>
      </c>
      <c r="B15" s="147" t="s">
        <v>15</v>
      </c>
      <c r="C15" s="147" t="s">
        <v>49</v>
      </c>
      <c r="D15" s="175">
        <v>39629</v>
      </c>
      <c r="E15" s="164">
        <f>E3</f>
        <v>39909</v>
      </c>
      <c r="F15" s="17"/>
      <c r="G15" s="12"/>
      <c r="H15" s="150" t="s">
        <v>146</v>
      </c>
      <c r="I15" s="12"/>
      <c r="J15" s="18"/>
      <c r="K15" s="17">
        <v>39953</v>
      </c>
      <c r="L15" s="167">
        <v>39959</v>
      </c>
      <c r="M15" s="150">
        <v>7</v>
      </c>
      <c r="N15" s="168" t="s">
        <v>150</v>
      </c>
      <c r="O15" s="12"/>
      <c r="P15" s="169"/>
      <c r="Q15" s="185">
        <f>D15+(365)</f>
        <v>39994</v>
      </c>
      <c r="R15" s="190">
        <v>39993</v>
      </c>
    </row>
    <row r="16" spans="1:18" ht="35.25" customHeight="1">
      <c r="A16" s="153" t="s">
        <v>2</v>
      </c>
      <c r="B16" s="145" t="s">
        <v>16</v>
      </c>
      <c r="C16" s="145" t="s">
        <v>17</v>
      </c>
      <c r="D16" s="174">
        <v>39590</v>
      </c>
      <c r="E16" s="162">
        <f>E3</f>
        <v>39909</v>
      </c>
      <c r="F16" s="64" t="s">
        <v>146</v>
      </c>
      <c r="G16" s="65"/>
      <c r="H16" s="65"/>
      <c r="I16" s="65"/>
      <c r="J16" s="66"/>
      <c r="K16" s="64"/>
      <c r="L16" s="71"/>
      <c r="M16" s="165"/>
      <c r="N16" s="70"/>
      <c r="O16" s="65"/>
      <c r="P16" s="166"/>
      <c r="Q16" s="186"/>
      <c r="R16" s="186"/>
    </row>
    <row r="17" spans="1:18" ht="35.25" customHeight="1">
      <c r="A17" s="153" t="s">
        <v>2</v>
      </c>
      <c r="B17" s="145" t="s">
        <v>18</v>
      </c>
      <c r="C17" s="145" t="s">
        <v>19</v>
      </c>
      <c r="D17" s="174">
        <v>39629</v>
      </c>
      <c r="E17" s="162">
        <f>E3</f>
        <v>39909</v>
      </c>
      <c r="F17" s="64" t="s">
        <v>146</v>
      </c>
      <c r="G17" s="65"/>
      <c r="H17" s="65"/>
      <c r="I17" s="65"/>
      <c r="J17" s="66"/>
      <c r="K17" s="64"/>
      <c r="L17" s="71"/>
      <c r="M17" s="165"/>
      <c r="N17" s="70"/>
      <c r="O17" s="65"/>
      <c r="P17" s="166"/>
      <c r="Q17" s="186"/>
      <c r="R17" s="186"/>
    </row>
    <row r="18" spans="1:18" ht="54" customHeight="1">
      <c r="A18" s="153" t="s">
        <v>116</v>
      </c>
      <c r="B18" s="145" t="s">
        <v>20</v>
      </c>
      <c r="C18" s="145" t="s">
        <v>52</v>
      </c>
      <c r="D18" s="174" t="s">
        <v>148</v>
      </c>
      <c r="E18" s="162">
        <f>E3</f>
        <v>39909</v>
      </c>
      <c r="F18" s="64" t="s">
        <v>146</v>
      </c>
      <c r="G18" s="65"/>
      <c r="H18" s="65"/>
      <c r="I18" s="65"/>
      <c r="J18" s="66"/>
      <c r="K18" s="64"/>
      <c r="L18" s="71"/>
      <c r="M18" s="165"/>
      <c r="N18" s="70"/>
      <c r="O18" s="65"/>
      <c r="P18" s="166"/>
      <c r="Q18" s="186"/>
      <c r="R18" s="186"/>
    </row>
    <row r="19" spans="1:18" ht="35.25" customHeight="1">
      <c r="A19" s="153" t="s">
        <v>2</v>
      </c>
      <c r="B19" s="145" t="s">
        <v>21</v>
      </c>
      <c r="C19" s="145" t="s">
        <v>76</v>
      </c>
      <c r="D19" s="174">
        <v>39614</v>
      </c>
      <c r="E19" s="162">
        <f>E3</f>
        <v>39909</v>
      </c>
      <c r="F19" s="64" t="s">
        <v>146</v>
      </c>
      <c r="G19" s="65"/>
      <c r="H19" s="65"/>
      <c r="I19" s="65"/>
      <c r="J19" s="66"/>
      <c r="K19" s="64"/>
      <c r="L19" s="71"/>
      <c r="M19" s="165"/>
      <c r="N19" s="70"/>
      <c r="O19" s="65"/>
      <c r="P19" s="166"/>
      <c r="Q19" s="186"/>
      <c r="R19" s="186"/>
    </row>
    <row r="20" spans="1:18" ht="35.25" customHeight="1">
      <c r="A20" s="153" t="s">
        <v>2</v>
      </c>
      <c r="B20" s="145" t="s">
        <v>22</v>
      </c>
      <c r="C20" s="145" t="s">
        <v>66</v>
      </c>
      <c r="D20" s="174">
        <v>39597</v>
      </c>
      <c r="E20" s="162">
        <f>E3</f>
        <v>39909</v>
      </c>
      <c r="F20" s="64" t="s">
        <v>146</v>
      </c>
      <c r="G20" s="65"/>
      <c r="H20" s="65"/>
      <c r="I20" s="65"/>
      <c r="J20" s="66"/>
      <c r="K20" s="64"/>
      <c r="L20" s="71"/>
      <c r="M20" s="165"/>
      <c r="N20" s="70"/>
      <c r="O20" s="65"/>
      <c r="P20" s="166"/>
      <c r="Q20" s="186"/>
      <c r="R20" s="186"/>
    </row>
    <row r="21" spans="1:18" ht="35.25" customHeight="1">
      <c r="A21" s="153" t="s">
        <v>116</v>
      </c>
      <c r="B21" s="145" t="s">
        <v>23</v>
      </c>
      <c r="C21" s="145" t="s">
        <v>24</v>
      </c>
      <c r="D21" s="174">
        <v>39595</v>
      </c>
      <c r="E21" s="162">
        <f>E3</f>
        <v>39909</v>
      </c>
      <c r="F21" s="64"/>
      <c r="G21" s="65" t="s">
        <v>146</v>
      </c>
      <c r="H21" s="65"/>
      <c r="I21" s="65"/>
      <c r="J21" s="66"/>
      <c r="K21" s="64"/>
      <c r="L21" s="71"/>
      <c r="M21" s="165"/>
      <c r="N21" s="70"/>
      <c r="O21" s="65"/>
      <c r="P21" s="166"/>
      <c r="Q21" s="186"/>
      <c r="R21" s="186"/>
    </row>
    <row r="22" spans="1:18" ht="35.25" customHeight="1">
      <c r="A22" s="153" t="s">
        <v>2</v>
      </c>
      <c r="B22" s="145" t="s">
        <v>25</v>
      </c>
      <c r="C22" s="145" t="s">
        <v>26</v>
      </c>
      <c r="D22" s="174">
        <v>39591</v>
      </c>
      <c r="E22" s="162">
        <f>E3</f>
        <v>39909</v>
      </c>
      <c r="F22" s="64" t="s">
        <v>146</v>
      </c>
      <c r="G22" s="65"/>
      <c r="H22" s="65"/>
      <c r="I22" s="65"/>
      <c r="J22" s="66"/>
      <c r="K22" s="64"/>
      <c r="L22" s="71"/>
      <c r="M22" s="165"/>
      <c r="N22" s="70"/>
      <c r="O22" s="65"/>
      <c r="P22" s="166"/>
      <c r="Q22" s="186"/>
      <c r="R22" s="186"/>
    </row>
    <row r="23" spans="1:18" ht="35.25" customHeight="1">
      <c r="A23" s="153" t="s">
        <v>2</v>
      </c>
      <c r="B23" s="145" t="s">
        <v>27</v>
      </c>
      <c r="C23" s="145" t="s">
        <v>140</v>
      </c>
      <c r="D23" s="174">
        <v>39680</v>
      </c>
      <c r="E23" s="162">
        <f>E3</f>
        <v>39909</v>
      </c>
      <c r="F23" s="64" t="s">
        <v>146</v>
      </c>
      <c r="G23" s="65"/>
      <c r="H23" s="65"/>
      <c r="I23" s="65"/>
      <c r="J23" s="66"/>
      <c r="K23" s="64"/>
      <c r="L23" s="71"/>
      <c r="M23" s="165"/>
      <c r="N23" s="70"/>
      <c r="O23" s="65"/>
      <c r="P23" s="166"/>
      <c r="Q23" s="186"/>
      <c r="R23" s="186"/>
    </row>
    <row r="24" spans="1:18" ht="35.25" customHeight="1">
      <c r="A24" s="153" t="s">
        <v>2</v>
      </c>
      <c r="B24" s="145" t="s">
        <v>29</v>
      </c>
      <c r="C24" s="145" t="s">
        <v>141</v>
      </c>
      <c r="D24" s="174">
        <v>39609</v>
      </c>
      <c r="E24" s="162">
        <f>E3</f>
        <v>39909</v>
      </c>
      <c r="F24" s="64" t="s">
        <v>146</v>
      </c>
      <c r="G24" s="65"/>
      <c r="H24" s="65"/>
      <c r="I24" s="65"/>
      <c r="J24" s="66"/>
      <c r="K24" s="64"/>
      <c r="L24" s="71"/>
      <c r="M24" s="165"/>
      <c r="N24" s="70"/>
      <c r="O24" s="65"/>
      <c r="P24" s="166"/>
      <c r="Q24" s="186"/>
      <c r="R24" s="186"/>
    </row>
    <row r="25" spans="1:18" s="182" customFormat="1" ht="35.25" customHeight="1">
      <c r="A25" s="154" t="s">
        <v>2</v>
      </c>
      <c r="B25" s="146" t="s">
        <v>56</v>
      </c>
      <c r="C25" s="146" t="s">
        <v>56</v>
      </c>
      <c r="D25" s="163" t="s">
        <v>123</v>
      </c>
      <c r="E25" s="163" t="s">
        <v>123</v>
      </c>
      <c r="F25" s="401" t="s">
        <v>153</v>
      </c>
      <c r="G25" s="402"/>
      <c r="H25" s="402"/>
      <c r="I25" s="402"/>
      <c r="J25" s="403"/>
      <c r="K25" s="176"/>
      <c r="L25" s="177"/>
      <c r="M25" s="178"/>
      <c r="N25" s="179"/>
      <c r="O25" s="180"/>
      <c r="P25" s="181"/>
      <c r="Q25" s="187"/>
      <c r="R25" s="187"/>
    </row>
    <row r="26" spans="1:18" ht="35.25" customHeight="1">
      <c r="A26" s="153" t="s">
        <v>2</v>
      </c>
      <c r="B26" s="145" t="s">
        <v>30</v>
      </c>
      <c r="C26" s="145" t="s">
        <v>142</v>
      </c>
      <c r="D26" s="174">
        <v>39714</v>
      </c>
      <c r="E26" s="162">
        <f>E3</f>
        <v>39909</v>
      </c>
      <c r="F26" s="64"/>
      <c r="G26" s="65" t="s">
        <v>146</v>
      </c>
      <c r="H26" s="65"/>
      <c r="I26" s="65"/>
      <c r="J26" s="66"/>
      <c r="K26" s="64"/>
      <c r="L26" s="71"/>
      <c r="M26" s="165"/>
      <c r="N26" s="70"/>
      <c r="O26" s="65"/>
      <c r="P26" s="166"/>
      <c r="Q26" s="186"/>
      <c r="R26" s="186"/>
    </row>
    <row r="27" spans="1:18" ht="35.25" customHeight="1">
      <c r="A27" s="153" t="s">
        <v>2</v>
      </c>
      <c r="B27" s="145" t="s">
        <v>72</v>
      </c>
      <c r="C27" s="145" t="s">
        <v>143</v>
      </c>
      <c r="D27" s="174">
        <v>39623</v>
      </c>
      <c r="E27" s="162">
        <f>E3</f>
        <v>39909</v>
      </c>
      <c r="F27" s="64" t="s">
        <v>146</v>
      </c>
      <c r="G27" s="65"/>
      <c r="H27" s="65"/>
      <c r="I27" s="65"/>
      <c r="J27" s="66"/>
      <c r="K27" s="64"/>
      <c r="L27" s="71"/>
      <c r="M27" s="165"/>
      <c r="N27" s="70"/>
      <c r="O27" s="65"/>
      <c r="P27" s="166"/>
      <c r="Q27" s="186"/>
      <c r="R27" s="186"/>
    </row>
    <row r="28" spans="1:18" s="112" customFormat="1" ht="64.5" customHeight="1">
      <c r="A28" s="478" t="s">
        <v>116</v>
      </c>
      <c r="B28" s="481" t="s">
        <v>53</v>
      </c>
      <c r="C28" s="484" t="s">
        <v>64</v>
      </c>
      <c r="D28" s="469">
        <v>39668</v>
      </c>
      <c r="E28" s="472">
        <f>E3</f>
        <v>39909</v>
      </c>
      <c r="F28" s="475"/>
      <c r="G28" s="433"/>
      <c r="H28" s="433"/>
      <c r="I28" s="433" t="s">
        <v>146</v>
      </c>
      <c r="J28" s="436"/>
      <c r="K28" s="475">
        <v>39959</v>
      </c>
      <c r="L28" s="436">
        <v>39959</v>
      </c>
      <c r="M28" s="150">
        <v>7</v>
      </c>
      <c r="N28" s="168">
        <v>40015</v>
      </c>
      <c r="O28" s="12"/>
      <c r="P28" s="169"/>
      <c r="Q28" s="439">
        <f>D28+(365)</f>
        <v>40033</v>
      </c>
      <c r="R28" s="390">
        <v>40023</v>
      </c>
    </row>
    <row r="29" spans="1:18" s="112" customFormat="1" ht="64.5" customHeight="1">
      <c r="A29" s="479"/>
      <c r="B29" s="482"/>
      <c r="C29" s="485"/>
      <c r="D29" s="470"/>
      <c r="E29" s="473"/>
      <c r="F29" s="476"/>
      <c r="G29" s="434"/>
      <c r="H29" s="434"/>
      <c r="I29" s="434"/>
      <c r="J29" s="437"/>
      <c r="K29" s="476"/>
      <c r="L29" s="437"/>
      <c r="M29" s="150" t="s">
        <v>149</v>
      </c>
      <c r="N29" s="168">
        <v>40015</v>
      </c>
      <c r="O29" s="12"/>
      <c r="P29" s="169"/>
      <c r="Q29" s="440"/>
      <c r="R29" s="391"/>
    </row>
    <row r="30" spans="1:18" s="112" customFormat="1" ht="64.5" customHeight="1">
      <c r="A30" s="480"/>
      <c r="B30" s="483"/>
      <c r="C30" s="486"/>
      <c r="D30" s="471"/>
      <c r="E30" s="474"/>
      <c r="F30" s="477"/>
      <c r="G30" s="435"/>
      <c r="H30" s="435"/>
      <c r="I30" s="435"/>
      <c r="J30" s="438"/>
      <c r="K30" s="477"/>
      <c r="L30" s="438"/>
      <c r="M30" s="150" t="s">
        <v>104</v>
      </c>
      <c r="N30" s="168">
        <v>40015</v>
      </c>
      <c r="O30" s="12"/>
      <c r="P30" s="169"/>
      <c r="Q30" s="441"/>
      <c r="R30" s="392"/>
    </row>
    <row r="31" spans="1:18" s="112" customFormat="1" ht="64.5" customHeight="1">
      <c r="A31" s="151" t="s">
        <v>2</v>
      </c>
      <c r="B31" s="147" t="s">
        <v>61</v>
      </c>
      <c r="C31" s="147" t="s">
        <v>51</v>
      </c>
      <c r="D31" s="175">
        <v>39706</v>
      </c>
      <c r="E31" s="164">
        <f>E3</f>
        <v>39909</v>
      </c>
      <c r="F31" s="17"/>
      <c r="G31" s="12"/>
      <c r="H31" s="12" t="s">
        <v>146</v>
      </c>
      <c r="I31" s="12"/>
      <c r="J31" s="18"/>
      <c r="K31" s="17">
        <v>39955</v>
      </c>
      <c r="L31" s="167">
        <v>39959</v>
      </c>
      <c r="M31" s="150">
        <v>7</v>
      </c>
      <c r="N31" s="168">
        <v>40037</v>
      </c>
      <c r="O31" s="12"/>
      <c r="P31" s="169"/>
      <c r="Q31" s="185">
        <f>D31+(365)</f>
        <v>40071</v>
      </c>
      <c r="R31" s="191">
        <v>40042</v>
      </c>
    </row>
    <row r="32" spans="1:18" ht="35.25" customHeight="1">
      <c r="A32" s="153" t="s">
        <v>2</v>
      </c>
      <c r="B32" s="145" t="s">
        <v>33</v>
      </c>
      <c r="C32" s="145" t="s">
        <v>63</v>
      </c>
      <c r="D32" s="174">
        <v>39625</v>
      </c>
      <c r="E32" s="162">
        <f>E3</f>
        <v>39909</v>
      </c>
      <c r="F32" s="64" t="s">
        <v>146</v>
      </c>
      <c r="G32" s="65"/>
      <c r="H32" s="65"/>
      <c r="I32" s="65"/>
      <c r="J32" s="66"/>
      <c r="K32" s="64"/>
      <c r="L32" s="71"/>
      <c r="M32" s="165"/>
      <c r="N32" s="70"/>
      <c r="O32" s="65"/>
      <c r="P32" s="166"/>
      <c r="Q32" s="186"/>
      <c r="R32" s="186"/>
    </row>
    <row r="33" spans="1:18" ht="35.25" customHeight="1">
      <c r="A33" s="153" t="s">
        <v>116</v>
      </c>
      <c r="B33" s="145" t="s">
        <v>34</v>
      </c>
      <c r="C33" s="145" t="s">
        <v>35</v>
      </c>
      <c r="D33" s="174">
        <v>39678</v>
      </c>
      <c r="E33" s="162">
        <f>E3</f>
        <v>39909</v>
      </c>
      <c r="F33" s="64" t="s">
        <v>146</v>
      </c>
      <c r="G33" s="65"/>
      <c r="H33" s="65"/>
      <c r="I33" s="65"/>
      <c r="J33" s="66"/>
      <c r="K33" s="64"/>
      <c r="L33" s="71"/>
      <c r="M33" s="165"/>
      <c r="N33" s="70"/>
      <c r="O33" s="65"/>
      <c r="P33" s="166"/>
      <c r="Q33" s="186"/>
      <c r="R33" s="186"/>
    </row>
    <row r="34" spans="1:18" ht="35.25" customHeight="1">
      <c r="A34" s="153" t="s">
        <v>116</v>
      </c>
      <c r="B34" s="145" t="s">
        <v>36</v>
      </c>
      <c r="C34" s="145" t="s">
        <v>75</v>
      </c>
      <c r="D34" s="174">
        <v>39595</v>
      </c>
      <c r="E34" s="162">
        <f>E3</f>
        <v>39909</v>
      </c>
      <c r="F34" s="64" t="s">
        <v>146</v>
      </c>
      <c r="G34" s="65"/>
      <c r="H34" s="65"/>
      <c r="I34" s="65"/>
      <c r="J34" s="66"/>
      <c r="K34" s="64"/>
      <c r="L34" s="71"/>
      <c r="M34" s="165"/>
      <c r="N34" s="70"/>
      <c r="O34" s="65"/>
      <c r="P34" s="166"/>
      <c r="Q34" s="186"/>
      <c r="R34" s="186"/>
    </row>
    <row r="35" spans="1:18" s="112" customFormat="1" ht="64.5" customHeight="1">
      <c r="A35" s="478" t="s">
        <v>116</v>
      </c>
      <c r="B35" s="481" t="s">
        <v>54</v>
      </c>
      <c r="C35" s="481" t="s">
        <v>151</v>
      </c>
      <c r="D35" s="469">
        <v>39703</v>
      </c>
      <c r="E35" s="472">
        <f>E3</f>
        <v>39909</v>
      </c>
      <c r="F35" s="475"/>
      <c r="G35" s="433"/>
      <c r="H35" s="433" t="s">
        <v>146</v>
      </c>
      <c r="I35" s="433"/>
      <c r="J35" s="436"/>
      <c r="K35" s="475">
        <v>39948</v>
      </c>
      <c r="L35" s="436">
        <v>39959</v>
      </c>
      <c r="M35" s="150">
        <v>7</v>
      </c>
      <c r="N35" s="168">
        <v>40015</v>
      </c>
      <c r="O35" s="12"/>
      <c r="P35" s="169"/>
      <c r="Q35" s="439">
        <f>D35+(365)</f>
        <v>40068</v>
      </c>
      <c r="R35" s="390">
        <v>40023</v>
      </c>
    </row>
    <row r="36" spans="1:18" s="112" customFormat="1" ht="64.5" customHeight="1">
      <c r="A36" s="480"/>
      <c r="B36" s="483"/>
      <c r="C36" s="483"/>
      <c r="D36" s="471"/>
      <c r="E36" s="474"/>
      <c r="F36" s="477"/>
      <c r="G36" s="435"/>
      <c r="H36" s="435"/>
      <c r="I36" s="435"/>
      <c r="J36" s="438"/>
      <c r="K36" s="477"/>
      <c r="L36" s="438"/>
      <c r="M36" s="150" t="s">
        <v>104</v>
      </c>
      <c r="N36" s="168">
        <v>40015</v>
      </c>
      <c r="O36" s="12"/>
      <c r="P36" s="169"/>
      <c r="Q36" s="441"/>
      <c r="R36" s="392"/>
    </row>
    <row r="37" spans="1:18" s="112" customFormat="1" ht="64.5" customHeight="1">
      <c r="A37" s="478" t="s">
        <v>2</v>
      </c>
      <c r="B37" s="481" t="s">
        <v>55</v>
      </c>
      <c r="C37" s="481" t="s">
        <v>144</v>
      </c>
      <c r="D37" s="469">
        <v>39707</v>
      </c>
      <c r="E37" s="472">
        <f>E3</f>
        <v>39909</v>
      </c>
      <c r="F37" s="475"/>
      <c r="G37" s="433"/>
      <c r="H37" s="433" t="s">
        <v>146</v>
      </c>
      <c r="I37" s="433"/>
      <c r="J37" s="436"/>
      <c r="K37" s="475">
        <v>39944</v>
      </c>
      <c r="L37" s="436">
        <v>39959</v>
      </c>
      <c r="M37" s="150">
        <v>7</v>
      </c>
      <c r="N37" s="168">
        <v>39986</v>
      </c>
      <c r="O37" s="12"/>
      <c r="P37" s="169"/>
      <c r="Q37" s="439">
        <f>D37+(365)</f>
        <v>40072</v>
      </c>
      <c r="R37" s="390">
        <v>39994</v>
      </c>
    </row>
    <row r="38" spans="1:18" s="112" customFormat="1" ht="64.5" customHeight="1">
      <c r="A38" s="480"/>
      <c r="B38" s="483"/>
      <c r="C38" s="483"/>
      <c r="D38" s="471"/>
      <c r="E38" s="474"/>
      <c r="F38" s="477"/>
      <c r="G38" s="435"/>
      <c r="H38" s="435"/>
      <c r="I38" s="435"/>
      <c r="J38" s="438"/>
      <c r="K38" s="477"/>
      <c r="L38" s="438"/>
      <c r="M38" s="150" t="s">
        <v>104</v>
      </c>
      <c r="N38" s="168">
        <v>39986</v>
      </c>
      <c r="O38" s="12"/>
      <c r="P38" s="169"/>
      <c r="Q38" s="441"/>
      <c r="R38" s="392"/>
    </row>
    <row r="39" spans="1:18" s="182" customFormat="1" ht="35.25" customHeight="1">
      <c r="A39" s="154" t="s">
        <v>2</v>
      </c>
      <c r="B39" s="146" t="s">
        <v>38</v>
      </c>
      <c r="C39" s="146" t="s">
        <v>39</v>
      </c>
      <c r="D39" s="163" t="s">
        <v>123</v>
      </c>
      <c r="E39" s="163" t="s">
        <v>123</v>
      </c>
      <c r="F39" s="401" t="s">
        <v>153</v>
      </c>
      <c r="G39" s="402"/>
      <c r="H39" s="402"/>
      <c r="I39" s="402"/>
      <c r="J39" s="403"/>
      <c r="K39" s="176"/>
      <c r="L39" s="177"/>
      <c r="M39" s="178"/>
      <c r="N39" s="179"/>
      <c r="O39" s="180"/>
      <c r="P39" s="181"/>
      <c r="Q39" s="187"/>
      <c r="R39" s="187"/>
    </row>
    <row r="40" spans="1:18" ht="35.25" customHeight="1">
      <c r="A40" s="153" t="s">
        <v>2</v>
      </c>
      <c r="B40" s="145" t="s">
        <v>41</v>
      </c>
      <c r="C40" s="145" t="s">
        <v>50</v>
      </c>
      <c r="D40" s="174">
        <v>39702</v>
      </c>
      <c r="E40" s="162">
        <f>E3</f>
        <v>39909</v>
      </c>
      <c r="F40" s="64" t="s">
        <v>146</v>
      </c>
      <c r="G40" s="65"/>
      <c r="H40" s="65"/>
      <c r="I40" s="65"/>
      <c r="J40" s="66"/>
      <c r="K40" s="64"/>
      <c r="L40" s="71"/>
      <c r="M40" s="165"/>
      <c r="N40" s="70"/>
      <c r="O40" s="65"/>
      <c r="P40" s="166"/>
      <c r="Q40" s="186"/>
      <c r="R40" s="186"/>
    </row>
    <row r="41" spans="1:18" ht="35.25" customHeight="1">
      <c r="A41" s="153" t="s">
        <v>2</v>
      </c>
      <c r="B41" s="145" t="s">
        <v>42</v>
      </c>
      <c r="C41" s="145" t="s">
        <v>62</v>
      </c>
      <c r="D41" s="174">
        <v>39638</v>
      </c>
      <c r="E41" s="162">
        <f>E3</f>
        <v>39909</v>
      </c>
      <c r="F41" s="64" t="s">
        <v>146</v>
      </c>
      <c r="G41" s="65"/>
      <c r="H41" s="65"/>
      <c r="I41" s="65"/>
      <c r="J41" s="66"/>
      <c r="K41" s="64"/>
      <c r="L41" s="71"/>
      <c r="M41" s="165"/>
      <c r="N41" s="70"/>
      <c r="O41" s="65"/>
      <c r="P41" s="166"/>
      <c r="Q41" s="186"/>
      <c r="R41" s="186"/>
    </row>
    <row r="42" spans="1:18" s="112" customFormat="1" ht="64.5" customHeight="1">
      <c r="A42" s="151" t="s">
        <v>2</v>
      </c>
      <c r="B42" s="147" t="s">
        <v>43</v>
      </c>
      <c r="C42" s="147" t="s">
        <v>44</v>
      </c>
      <c r="D42" s="175">
        <v>39610</v>
      </c>
      <c r="E42" s="164">
        <f>E3</f>
        <v>39909</v>
      </c>
      <c r="F42" s="17"/>
      <c r="G42" s="12"/>
      <c r="H42" s="12" t="s">
        <v>146</v>
      </c>
      <c r="I42" s="12"/>
      <c r="J42" s="18"/>
      <c r="K42" s="17">
        <v>39952</v>
      </c>
      <c r="L42" s="167">
        <v>39959</v>
      </c>
      <c r="M42" s="150" t="s">
        <v>104</v>
      </c>
      <c r="N42" s="168">
        <v>39974</v>
      </c>
      <c r="O42" s="12"/>
      <c r="P42" s="169"/>
      <c r="Q42" s="188">
        <f>D42+(365)</f>
        <v>39975</v>
      </c>
      <c r="R42" s="191">
        <v>39994</v>
      </c>
    </row>
    <row r="43" spans="1:18" ht="35.25" customHeight="1">
      <c r="A43" s="153" t="s">
        <v>2</v>
      </c>
      <c r="B43" s="145" t="s">
        <v>45</v>
      </c>
      <c r="C43" s="145" t="s">
        <v>46</v>
      </c>
      <c r="D43" s="174">
        <v>39591</v>
      </c>
      <c r="E43" s="162">
        <f>E3</f>
        <v>39909</v>
      </c>
      <c r="F43" s="64" t="s">
        <v>146</v>
      </c>
      <c r="G43" s="65"/>
      <c r="H43" s="65"/>
      <c r="I43" s="65"/>
      <c r="J43" s="66"/>
      <c r="K43" s="64"/>
      <c r="L43" s="71"/>
      <c r="M43" s="165"/>
      <c r="N43" s="70"/>
      <c r="O43" s="65"/>
      <c r="P43" s="166"/>
      <c r="Q43" s="186"/>
      <c r="R43" s="186"/>
    </row>
    <row r="44" spans="1:18" s="112" customFormat="1" ht="64.5" customHeight="1">
      <c r="A44" s="478" t="s">
        <v>116</v>
      </c>
      <c r="B44" s="484" t="s">
        <v>47</v>
      </c>
      <c r="C44" s="481" t="s">
        <v>145</v>
      </c>
      <c r="D44" s="469">
        <v>39675</v>
      </c>
      <c r="E44" s="472">
        <f>E3</f>
        <v>39909</v>
      </c>
      <c r="F44" s="475"/>
      <c r="G44" s="433"/>
      <c r="H44" s="433" t="s">
        <v>146</v>
      </c>
      <c r="I44" s="433"/>
      <c r="J44" s="436"/>
      <c r="K44" s="475">
        <v>39941</v>
      </c>
      <c r="L44" s="436">
        <v>39959</v>
      </c>
      <c r="M44" s="150">
        <v>7</v>
      </c>
      <c r="N44" s="168">
        <v>40015</v>
      </c>
      <c r="O44" s="12"/>
      <c r="P44" s="169"/>
      <c r="Q44" s="439">
        <f>D44+(365)</f>
        <v>40040</v>
      </c>
      <c r="R44" s="390">
        <v>40023</v>
      </c>
    </row>
    <row r="45" spans="1:18" s="112" customFormat="1" ht="64.5" customHeight="1" thickBot="1">
      <c r="A45" s="487"/>
      <c r="B45" s="488"/>
      <c r="C45" s="489"/>
      <c r="D45" s="490"/>
      <c r="E45" s="491"/>
      <c r="F45" s="495"/>
      <c r="G45" s="496"/>
      <c r="H45" s="496"/>
      <c r="I45" s="496"/>
      <c r="J45" s="492"/>
      <c r="K45" s="495"/>
      <c r="L45" s="492"/>
      <c r="M45" s="170" t="s">
        <v>104</v>
      </c>
      <c r="N45" s="156">
        <v>40015</v>
      </c>
      <c r="O45" s="171"/>
      <c r="P45" s="172"/>
      <c r="Q45" s="494"/>
      <c r="R45" s="493"/>
    </row>
    <row r="46" spans="4:18" ht="18">
      <c r="D46" s="2"/>
      <c r="E46" s="2"/>
      <c r="F46" s="2"/>
      <c r="G46" s="2"/>
      <c r="H46" s="2"/>
      <c r="I46" s="2"/>
      <c r="J46" s="2"/>
      <c r="K46" s="2"/>
      <c r="L46" s="2"/>
      <c r="M46" s="74"/>
      <c r="N46" s="72"/>
      <c r="O46" s="2"/>
      <c r="P46" s="2"/>
      <c r="Q46" s="7"/>
      <c r="R46" s="2"/>
    </row>
    <row r="47" spans="1:2" ht="18">
      <c r="A47" s="149"/>
      <c r="B47" s="149"/>
    </row>
  </sheetData>
  <sheetProtection/>
  <mergeCells count="66">
    <mergeCell ref="K44:K45"/>
    <mergeCell ref="F44:F45"/>
    <mergeCell ref="G44:G45"/>
    <mergeCell ref="H44:H45"/>
    <mergeCell ref="G37:G38"/>
    <mergeCell ref="K37:K38"/>
    <mergeCell ref="F37:F38"/>
    <mergeCell ref="F39:J39"/>
    <mergeCell ref="I44:I45"/>
    <mergeCell ref="J44:J45"/>
    <mergeCell ref="L44:L45"/>
    <mergeCell ref="L37:L38"/>
    <mergeCell ref="R44:R45"/>
    <mergeCell ref="Q44:Q45"/>
    <mergeCell ref="R37:R38"/>
    <mergeCell ref="Q37:Q38"/>
    <mergeCell ref="A37:A38"/>
    <mergeCell ref="B37:B38"/>
    <mergeCell ref="C37:C38"/>
    <mergeCell ref="D37:D38"/>
    <mergeCell ref="E37:E38"/>
    <mergeCell ref="A44:A45"/>
    <mergeCell ref="B44:B45"/>
    <mergeCell ref="C44:C45"/>
    <mergeCell ref="D44:D45"/>
    <mergeCell ref="E44:E45"/>
    <mergeCell ref="H37:H38"/>
    <mergeCell ref="I37:I38"/>
    <mergeCell ref="J37:J38"/>
    <mergeCell ref="Q35:Q36"/>
    <mergeCell ref="I35:I36"/>
    <mergeCell ref="J35:J36"/>
    <mergeCell ref="A35:A36"/>
    <mergeCell ref="B35:B36"/>
    <mergeCell ref="C35:C36"/>
    <mergeCell ref="D35:D36"/>
    <mergeCell ref="R35:R36"/>
    <mergeCell ref="H35:H36"/>
    <mergeCell ref="E35:E36"/>
    <mergeCell ref="A28:A30"/>
    <mergeCell ref="B28:B30"/>
    <mergeCell ref="C28:C30"/>
    <mergeCell ref="K35:K36"/>
    <mergeCell ref="L35:L36"/>
    <mergeCell ref="G28:G30"/>
    <mergeCell ref="H28:H30"/>
    <mergeCell ref="F35:F36"/>
    <mergeCell ref="G35:G36"/>
    <mergeCell ref="I28:I30"/>
    <mergeCell ref="R28:R30"/>
    <mergeCell ref="L28:L30"/>
    <mergeCell ref="F13:J13"/>
    <mergeCell ref="F10:J10"/>
    <mergeCell ref="F25:J25"/>
    <mergeCell ref="J28:J30"/>
    <mergeCell ref="K28:K30"/>
    <mergeCell ref="R1:R2"/>
    <mergeCell ref="D28:D30"/>
    <mergeCell ref="E28:E30"/>
    <mergeCell ref="F28:F30"/>
    <mergeCell ref="Q1:Q2"/>
    <mergeCell ref="F1:J1"/>
    <mergeCell ref="K1:K2"/>
    <mergeCell ref="L1:L2"/>
    <mergeCell ref="N1:P1"/>
    <mergeCell ref="Q28:Q30"/>
  </mergeCells>
  <printOptions horizontalCentered="1"/>
  <pageMargins left="0.25" right="0.25" top="1.25" bottom="0.75" header="0.75" footer="0.5"/>
  <pageSetup fitToHeight="2" horizontalDpi="600" verticalDpi="600" orientation="landscape" scale="40" r:id="rId1"/>
  <headerFooter alignWithMargins="0">
    <oddHeader>&amp;C&amp;"Arial,Bold"&amp;22ITEIP Local Lead Agency SPP/APR Corrective Action Plan
FFY 07 and FFY 08 Non-Compliance and Status Report</oddHeader>
    <oddFooter>&amp;L&amp;12&amp;Z&amp;F/&amp;A&amp;C&amp;12&amp;P of &amp;N&amp;R&amp;12Updated:  9/2/09
Printed: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Q44"/>
  <sheetViews>
    <sheetView zoomScale="60" zoomScaleNormal="60" zoomScaleSheetLayoutView="100" zoomScalePageLayoutView="0" workbookViewId="0" topLeftCell="C20">
      <selection activeCell="C25" sqref="A25:IV25"/>
    </sheetView>
  </sheetViews>
  <sheetFormatPr defaultColWidth="9.140625" defaultRowHeight="12.75"/>
  <cols>
    <col min="1" max="1" width="6.8515625" style="323" customWidth="1"/>
    <col min="2" max="2" width="6.8515625" style="231" customWidth="1"/>
    <col min="3" max="3" width="20.7109375" style="232" customWidth="1"/>
    <col min="4" max="4" width="24.7109375" style="232" customWidth="1"/>
    <col min="5" max="5" width="18.140625" style="322" customWidth="1"/>
    <col min="6" max="6" width="23.7109375" style="322" customWidth="1"/>
    <col min="7" max="7" width="17.00390625" style="233" customWidth="1"/>
    <col min="8" max="12" width="12.7109375" style="233" customWidth="1"/>
    <col min="13" max="13" width="16.8515625" style="236" customWidth="1"/>
    <col min="14" max="14" width="23.00390625" style="234" customWidth="1"/>
    <col min="15" max="15" width="11.28125" style="378" customWidth="1"/>
    <col min="16" max="16" width="20.7109375" style="234" customWidth="1"/>
    <col min="17" max="17" width="20.8515625" style="235" customWidth="1"/>
    <col min="18" max="16384" width="9.140625" style="224" customWidth="1"/>
  </cols>
  <sheetData>
    <row r="1" spans="1:17" s="213" customFormat="1" ht="69.75" customHeight="1" thickBot="1">
      <c r="A1" s="214"/>
      <c r="B1" s="214" t="s">
        <v>114</v>
      </c>
      <c r="C1" s="215" t="s">
        <v>115</v>
      </c>
      <c r="D1" s="346" t="s">
        <v>204</v>
      </c>
      <c r="E1" s="345" t="s">
        <v>122</v>
      </c>
      <c r="F1" s="344" t="s">
        <v>207</v>
      </c>
      <c r="G1" s="454" t="s">
        <v>206</v>
      </c>
      <c r="H1" s="455"/>
      <c r="I1" s="455"/>
      <c r="J1" s="455"/>
      <c r="K1" s="455"/>
      <c r="L1" s="455"/>
      <c r="M1" s="455"/>
      <c r="N1" s="455"/>
      <c r="O1" s="455"/>
      <c r="P1" s="455"/>
      <c r="Q1" s="456"/>
    </row>
    <row r="2" spans="1:17" s="213" customFormat="1" ht="154.5" customHeight="1" thickBot="1">
      <c r="A2" s="343"/>
      <c r="B2" s="343" t="s">
        <v>135</v>
      </c>
      <c r="C2" s="342" t="s">
        <v>0</v>
      </c>
      <c r="D2" s="342" t="s">
        <v>57</v>
      </c>
      <c r="E2" s="341" t="s">
        <v>77</v>
      </c>
      <c r="F2" s="340" t="s">
        <v>95</v>
      </c>
      <c r="G2" s="216" t="s">
        <v>157</v>
      </c>
      <c r="H2" s="217" t="s">
        <v>158</v>
      </c>
      <c r="I2" s="218" t="s">
        <v>159</v>
      </c>
      <c r="J2" s="218" t="s">
        <v>160</v>
      </c>
      <c r="K2" s="219" t="s">
        <v>161</v>
      </c>
      <c r="L2" s="220" t="s">
        <v>162</v>
      </c>
      <c r="M2" s="221" t="s">
        <v>163</v>
      </c>
      <c r="N2" s="358" t="s">
        <v>228</v>
      </c>
      <c r="O2" s="371" t="s">
        <v>230</v>
      </c>
      <c r="P2" s="365" t="s">
        <v>229</v>
      </c>
      <c r="Q2" s="223" t="s">
        <v>165</v>
      </c>
    </row>
    <row r="3" spans="1:17" s="331" customFormat="1" ht="39.75" customHeight="1">
      <c r="A3" s="330">
        <v>1</v>
      </c>
      <c r="B3" s="330" t="str">
        <f>'FFY 09 Form if Need CAPs'!B3</f>
        <v>KB</v>
      </c>
      <c r="C3" s="329" t="str">
        <f>'FFY 09 Form if Need CAPs'!C3</f>
        <v>Adams</v>
      </c>
      <c r="D3" s="329" t="str">
        <f>'FFY 09 Form if Need CAPs'!D3</f>
        <v>Columbia Basin Health Association</v>
      </c>
      <c r="E3" s="347">
        <v>39420</v>
      </c>
      <c r="F3" s="348">
        <v>39532</v>
      </c>
      <c r="G3" s="269">
        <v>1</v>
      </c>
      <c r="H3" s="298"/>
      <c r="I3" s="298"/>
      <c r="J3" s="298"/>
      <c r="K3" s="299"/>
      <c r="L3" s="300"/>
      <c r="M3" s="267"/>
      <c r="N3" s="360"/>
      <c r="O3" s="372"/>
      <c r="P3" s="366"/>
      <c r="Q3" s="302"/>
    </row>
    <row r="4" spans="1:17" s="328" customFormat="1" ht="39.75" customHeight="1">
      <c r="A4" s="330">
        <f aca="true" t="shared" si="0" ref="A4:A33">A3+1</f>
        <v>2</v>
      </c>
      <c r="B4" s="330" t="str">
        <f>'FFY 09 Form if Need CAPs'!B4</f>
        <v>KB</v>
      </c>
      <c r="C4" s="329" t="str">
        <f>'FFY 09 Form if Need CAPs'!C4</f>
        <v>Asotin</v>
      </c>
      <c r="D4" s="329" t="str">
        <f>'FFY 09 Form if Need CAPs'!D4</f>
        <v>Asotin County - Community Services</v>
      </c>
      <c r="E4" s="349">
        <v>39339</v>
      </c>
      <c r="F4" s="350">
        <v>39532</v>
      </c>
      <c r="G4" s="269">
        <v>1</v>
      </c>
      <c r="H4" s="305"/>
      <c r="I4" s="305"/>
      <c r="J4" s="305"/>
      <c r="K4" s="306"/>
      <c r="L4" s="307"/>
      <c r="M4" s="267"/>
      <c r="N4" s="360"/>
      <c r="O4" s="372"/>
      <c r="P4" s="366"/>
      <c r="Q4" s="302"/>
    </row>
    <row r="5" spans="1:17" s="225" customFormat="1" ht="40.5" customHeight="1">
      <c r="A5" s="327">
        <f t="shared" si="0"/>
        <v>3</v>
      </c>
      <c r="B5" s="327" t="str">
        <f>'FFY 09 Form if Need CAPs'!B5</f>
        <v>KB</v>
      </c>
      <c r="C5" s="332" t="str">
        <f>'FFY 09 Form if Need CAPs'!C5</f>
        <v>Benton &amp; Franklin</v>
      </c>
      <c r="D5" s="332" t="str">
        <f>'FFY 09 Form if Need CAPs'!D5</f>
        <v>ARC of Tri-Cities</v>
      </c>
      <c r="E5" s="351">
        <v>39335</v>
      </c>
      <c r="F5" s="352">
        <v>39532</v>
      </c>
      <c r="G5" s="293"/>
      <c r="H5" s="273">
        <v>1</v>
      </c>
      <c r="I5" s="273"/>
      <c r="J5" s="273"/>
      <c r="K5" s="274"/>
      <c r="L5" s="275">
        <v>1</v>
      </c>
      <c r="M5" s="266">
        <f>SUM(H5:L5)</f>
        <v>2</v>
      </c>
      <c r="N5" s="361">
        <v>39631</v>
      </c>
      <c r="O5" s="372"/>
      <c r="P5" s="366"/>
      <c r="Q5" s="258">
        <f>E5+365+1</f>
        <v>39701</v>
      </c>
    </row>
    <row r="6" spans="1:17" s="328" customFormat="1" ht="39.75" customHeight="1">
      <c r="A6" s="330">
        <f t="shared" si="0"/>
        <v>4</v>
      </c>
      <c r="B6" s="330" t="str">
        <f>'FFY 09 Form if Need CAPs'!B6</f>
        <v>WV</v>
      </c>
      <c r="C6" s="329" t="str">
        <f>'FFY 09 Form if Need CAPs'!C6</f>
        <v>Chelan &amp; Douglas</v>
      </c>
      <c r="D6" s="329" t="str">
        <f>'FFY 09 Form if Need CAPs'!D6</f>
        <v>North Central ESD #171</v>
      </c>
      <c r="E6" s="349">
        <v>39343</v>
      </c>
      <c r="F6" s="350">
        <v>39532</v>
      </c>
      <c r="G6" s="269">
        <v>1</v>
      </c>
      <c r="H6" s="305"/>
      <c r="I6" s="305"/>
      <c r="J6" s="305"/>
      <c r="K6" s="306"/>
      <c r="L6" s="307"/>
      <c r="M6" s="267"/>
      <c r="N6" s="360"/>
      <c r="O6" s="372"/>
      <c r="P6" s="366"/>
      <c r="Q6" s="302"/>
    </row>
    <row r="7" spans="1:17" s="328" customFormat="1" ht="35.25" customHeight="1">
      <c r="A7" s="330">
        <f t="shared" si="0"/>
        <v>5</v>
      </c>
      <c r="B7" s="330" t="str">
        <f>'FFY 09 Form if Need CAPs'!B7</f>
        <v>KB</v>
      </c>
      <c r="C7" s="329" t="str">
        <f>'FFY 09 Form if Need CAPs'!C7</f>
        <v>Clallam </v>
      </c>
      <c r="D7" s="329" t="str">
        <f>'FFY 09 Form if Need CAPs'!D7</f>
        <v>Concerned Citizens   </v>
      </c>
      <c r="E7" s="349">
        <v>39350</v>
      </c>
      <c r="F7" s="350">
        <v>39532</v>
      </c>
      <c r="G7" s="269">
        <v>1</v>
      </c>
      <c r="H7" s="305"/>
      <c r="I7" s="305"/>
      <c r="J7" s="305"/>
      <c r="K7" s="306"/>
      <c r="L7" s="307"/>
      <c r="M7" s="267"/>
      <c r="N7" s="360"/>
      <c r="O7" s="372"/>
      <c r="P7" s="366"/>
      <c r="Q7" s="302"/>
    </row>
    <row r="8" spans="1:17" ht="39.75" customHeight="1">
      <c r="A8" s="327">
        <f t="shared" si="0"/>
        <v>6</v>
      </c>
      <c r="B8" s="333" t="str">
        <f>'FFY 09 Form if Need CAPs'!B8</f>
        <v>WV</v>
      </c>
      <c r="C8" s="332" t="str">
        <f>'FFY 09 Form if Need CAPs'!C8</f>
        <v>Clark</v>
      </c>
      <c r="D8" s="332" t="str">
        <f>'FFY 09 Form if Need CAPs'!D8</f>
        <v>Ed Opps for Children &amp; Families</v>
      </c>
      <c r="E8" s="351">
        <v>39380</v>
      </c>
      <c r="F8" s="352">
        <v>39532</v>
      </c>
      <c r="G8" s="293"/>
      <c r="H8" s="273">
        <v>1</v>
      </c>
      <c r="I8" s="273"/>
      <c r="J8" s="273"/>
      <c r="K8" s="274"/>
      <c r="L8" s="275">
        <v>1</v>
      </c>
      <c r="M8" s="266">
        <f>SUM(H8:L8)</f>
        <v>2</v>
      </c>
      <c r="N8" s="361">
        <v>39720</v>
      </c>
      <c r="O8" s="373">
        <v>1</v>
      </c>
      <c r="P8" s="370">
        <v>39892</v>
      </c>
      <c r="Q8" s="258">
        <f>E8+365+1</f>
        <v>39746</v>
      </c>
    </row>
    <row r="9" spans="1:17" s="328" customFormat="1" ht="39.75" customHeight="1">
      <c r="A9" s="330">
        <f t="shared" si="0"/>
        <v>7</v>
      </c>
      <c r="B9" s="330" t="str">
        <f>'FFY 09 Form if Need CAPs'!B11</f>
        <v>KB</v>
      </c>
      <c r="C9" s="329" t="str">
        <f>'FFY 09 Form if Need CAPs'!C11</f>
        <v>Columbia </v>
      </c>
      <c r="D9" s="329" t="str">
        <f>'FFY 09 Form if Need CAPs'!D11</f>
        <v>Columbia County Public Health </v>
      </c>
      <c r="E9" s="349">
        <v>39338</v>
      </c>
      <c r="F9" s="350">
        <v>39532</v>
      </c>
      <c r="G9" s="269">
        <v>1</v>
      </c>
      <c r="H9" s="305"/>
      <c r="I9" s="305"/>
      <c r="J9" s="305"/>
      <c r="K9" s="306"/>
      <c r="L9" s="307"/>
      <c r="M9" s="267"/>
      <c r="N9" s="360"/>
      <c r="O9" s="372"/>
      <c r="P9" s="366"/>
      <c r="Q9" s="302"/>
    </row>
    <row r="10" spans="1:17" ht="39.75" customHeight="1">
      <c r="A10" s="327">
        <f t="shared" si="0"/>
        <v>8</v>
      </c>
      <c r="B10" s="339" t="s">
        <v>5</v>
      </c>
      <c r="C10" s="338" t="s">
        <v>59</v>
      </c>
      <c r="D10" s="338" t="s">
        <v>58</v>
      </c>
      <c r="E10" s="353"/>
      <c r="F10" s="354">
        <v>39532</v>
      </c>
      <c r="G10" s="497" t="s">
        <v>218</v>
      </c>
      <c r="H10" s="498"/>
      <c r="I10" s="498"/>
      <c r="J10" s="498"/>
      <c r="K10" s="498"/>
      <c r="L10" s="499"/>
      <c r="M10" s="309"/>
      <c r="N10" s="362"/>
      <c r="O10" s="374"/>
      <c r="P10" s="367"/>
      <c r="Q10" s="310"/>
    </row>
    <row r="11" spans="1:17" s="328" customFormat="1" ht="39.75" customHeight="1">
      <c r="A11" s="330">
        <f t="shared" si="0"/>
        <v>9</v>
      </c>
      <c r="B11" s="330" t="str">
        <f>'FFY 09 Form if Need CAPs'!B12</f>
        <v>WV</v>
      </c>
      <c r="C11" s="329" t="str">
        <f>'FFY 09 Form if Need CAPs'!C12</f>
        <v>Cowlitz &amp; Wahkiakum</v>
      </c>
      <c r="D11" s="329" t="str">
        <f>'FFY 09 Form if Need CAPs'!D12</f>
        <v>Progress Center</v>
      </c>
      <c r="E11" s="349">
        <v>39407</v>
      </c>
      <c r="F11" s="350">
        <v>39532</v>
      </c>
      <c r="G11" s="269">
        <v>1</v>
      </c>
      <c r="H11" s="305"/>
      <c r="I11" s="305"/>
      <c r="J11" s="305"/>
      <c r="K11" s="306"/>
      <c r="L11" s="307"/>
      <c r="M11" s="267"/>
      <c r="N11" s="360"/>
      <c r="O11" s="372"/>
      <c r="P11" s="366"/>
      <c r="Q11" s="302"/>
    </row>
    <row r="12" spans="1:17" s="328" customFormat="1" ht="39.75" customHeight="1">
      <c r="A12" s="330">
        <f t="shared" si="0"/>
        <v>10</v>
      </c>
      <c r="B12" s="330" t="str">
        <f>'FFY 09 Form if Need CAPs'!B13</f>
        <v>KW</v>
      </c>
      <c r="C12" s="329" t="str">
        <f>'FFY 09 Form if Need CAPs'!C13</f>
        <v>Ferry, Stevens, &amp; Pend Oreille </v>
      </c>
      <c r="D12" s="329" t="str">
        <f>'FFY 09 Form if Need CAPs'!D13</f>
        <v>NE Tri-County Health District</v>
      </c>
      <c r="E12" s="349">
        <v>39421</v>
      </c>
      <c r="F12" s="350">
        <v>39532</v>
      </c>
      <c r="G12" s="269">
        <v>1</v>
      </c>
      <c r="H12" s="298"/>
      <c r="I12" s="298"/>
      <c r="J12" s="298"/>
      <c r="K12" s="299"/>
      <c r="L12" s="300"/>
      <c r="M12" s="267"/>
      <c r="N12" s="360"/>
      <c r="O12" s="372"/>
      <c r="P12" s="366"/>
      <c r="Q12" s="263"/>
    </row>
    <row r="13" spans="1:17" s="225" customFormat="1" ht="39.75" customHeight="1">
      <c r="A13" s="327">
        <f t="shared" si="0"/>
        <v>11</v>
      </c>
      <c r="B13" s="327" t="str">
        <f>'FFY 09 Form if Need CAPs'!B14</f>
        <v>KB</v>
      </c>
      <c r="C13" s="332" t="str">
        <f>'FFY 09 Form if Need CAPs'!C14</f>
        <v>Garfield</v>
      </c>
      <c r="D13" s="332" t="str">
        <f>'FFY 09 Form if Need CAPs'!D14</f>
        <v>Garfield County Health District</v>
      </c>
      <c r="E13" s="351">
        <v>39337</v>
      </c>
      <c r="F13" s="352">
        <v>39532</v>
      </c>
      <c r="G13" s="293"/>
      <c r="H13" s="273">
        <v>1</v>
      </c>
      <c r="I13" s="273">
        <v>1</v>
      </c>
      <c r="J13" s="273"/>
      <c r="K13" s="274"/>
      <c r="L13" s="275">
        <v>1</v>
      </c>
      <c r="M13" s="266">
        <f>SUM(H13:L13)</f>
        <v>3</v>
      </c>
      <c r="N13" s="369" t="s">
        <v>226</v>
      </c>
      <c r="O13" s="379"/>
      <c r="P13" s="380"/>
      <c r="Q13" s="258">
        <f>E13+365+1</f>
        <v>39703</v>
      </c>
    </row>
    <row r="14" spans="1:17" ht="39.75" customHeight="1">
      <c r="A14" s="327">
        <f t="shared" si="0"/>
        <v>12</v>
      </c>
      <c r="B14" s="333" t="str">
        <f>'FFY 09 Form if Need CAPs'!B15</f>
        <v>KB</v>
      </c>
      <c r="C14" s="332" t="str">
        <f>'FFY 09 Form if Need CAPs'!C15</f>
        <v>Grant</v>
      </c>
      <c r="D14" s="332" t="str">
        <f>'FFY 09 Form if Need CAPs'!D15</f>
        <v>Moses Lake Commnity Health</v>
      </c>
      <c r="E14" s="351">
        <v>39344</v>
      </c>
      <c r="F14" s="352">
        <v>39532</v>
      </c>
      <c r="G14" s="293"/>
      <c r="H14" s="270"/>
      <c r="I14" s="270">
        <v>1</v>
      </c>
      <c r="J14" s="270"/>
      <c r="K14" s="271"/>
      <c r="L14" s="272">
        <v>1</v>
      </c>
      <c r="M14" s="266">
        <f>SUM(H14:L14)</f>
        <v>2</v>
      </c>
      <c r="N14" s="361">
        <v>39619</v>
      </c>
      <c r="O14" s="372"/>
      <c r="P14" s="366"/>
      <c r="Q14" s="258">
        <f>E14+365+1</f>
        <v>39710</v>
      </c>
    </row>
    <row r="15" spans="1:17" s="237" customFormat="1" ht="35.25" customHeight="1">
      <c r="A15" s="327">
        <f t="shared" si="0"/>
        <v>13</v>
      </c>
      <c r="B15" s="327" t="str">
        <f>'FFY 09 Form if Need CAPs'!B16</f>
        <v>KB</v>
      </c>
      <c r="C15" s="332" t="str">
        <f>'FFY 09 Form if Need CAPs'!C16</f>
        <v>Grays Harbor</v>
      </c>
      <c r="D15" s="332" t="str">
        <f>'FFY 09 Form if Need CAPs'!D16</f>
        <v>ESD #113 </v>
      </c>
      <c r="E15" s="351">
        <v>39342</v>
      </c>
      <c r="F15" s="352">
        <v>39532</v>
      </c>
      <c r="G15" s="293"/>
      <c r="H15" s="270"/>
      <c r="I15" s="270">
        <v>1</v>
      </c>
      <c r="J15" s="270"/>
      <c r="K15" s="271"/>
      <c r="L15" s="272"/>
      <c r="M15" s="266">
        <f>SUM(H15:L15)</f>
        <v>1</v>
      </c>
      <c r="N15" s="361">
        <v>39629</v>
      </c>
      <c r="O15" s="372"/>
      <c r="P15" s="366"/>
      <c r="Q15" s="258">
        <f>E15+365+1</f>
        <v>39708</v>
      </c>
    </row>
    <row r="16" spans="1:17" s="328" customFormat="1" ht="39.75" customHeight="1">
      <c r="A16" s="330">
        <f t="shared" si="0"/>
        <v>14</v>
      </c>
      <c r="B16" s="330" t="str">
        <f>'FFY 09 Form if Need CAPs'!B17</f>
        <v>KB</v>
      </c>
      <c r="C16" s="329" t="str">
        <f>'FFY 09 Form if Need CAPs'!C17</f>
        <v>Island </v>
      </c>
      <c r="D16" s="329" t="str">
        <f>'FFY 09 Form if Need CAPs'!D17</f>
        <v>Skagit Valley College</v>
      </c>
      <c r="E16" s="349">
        <v>39351</v>
      </c>
      <c r="F16" s="350">
        <v>39532</v>
      </c>
      <c r="G16" s="269">
        <v>1</v>
      </c>
      <c r="H16" s="305"/>
      <c r="I16" s="305"/>
      <c r="J16" s="305"/>
      <c r="K16" s="306"/>
      <c r="L16" s="307"/>
      <c r="M16" s="267"/>
      <c r="N16" s="360"/>
      <c r="O16" s="372"/>
      <c r="P16" s="366"/>
      <c r="Q16" s="262"/>
    </row>
    <row r="17" spans="1:17" s="225" customFormat="1" ht="35.25" customHeight="1">
      <c r="A17" s="327">
        <f t="shared" si="0"/>
        <v>15</v>
      </c>
      <c r="B17" s="327" t="str">
        <f>'FFY 09 Form if Need CAPs'!B18</f>
        <v>KB</v>
      </c>
      <c r="C17" s="332" t="str">
        <f>'FFY 09 Form if Need CAPs'!C18</f>
        <v>Jefferson</v>
      </c>
      <c r="D17" s="332" t="str">
        <f>'FFY 09 Form if Need CAPs'!D18</f>
        <v>Concerned Citizens</v>
      </c>
      <c r="E17" s="351">
        <v>39353</v>
      </c>
      <c r="F17" s="352">
        <v>39532</v>
      </c>
      <c r="G17" s="293"/>
      <c r="H17" s="273"/>
      <c r="I17" s="273">
        <v>1</v>
      </c>
      <c r="J17" s="273"/>
      <c r="K17" s="274"/>
      <c r="L17" s="275"/>
      <c r="M17" s="266">
        <f>SUM(H17:L17)</f>
        <v>1</v>
      </c>
      <c r="N17" s="361">
        <v>39602</v>
      </c>
      <c r="O17" s="372"/>
      <c r="P17" s="366"/>
      <c r="Q17" s="258">
        <f>E17+365+1</f>
        <v>39719</v>
      </c>
    </row>
    <row r="18" spans="1:17" ht="39.75" customHeight="1">
      <c r="A18" s="327">
        <f t="shared" si="0"/>
        <v>16</v>
      </c>
      <c r="B18" s="333" t="str">
        <f>'FFY 09 Form if Need CAPs'!B19</f>
        <v>WV</v>
      </c>
      <c r="C18" s="332" t="str">
        <f>'FFY 09 Form if Need CAPs'!C19</f>
        <v>King</v>
      </c>
      <c r="D18" s="332" t="str">
        <f>'FFY 09 Form if Need CAPs'!D19</f>
        <v>King County - Human Services</v>
      </c>
      <c r="E18" s="351">
        <v>39433</v>
      </c>
      <c r="F18" s="352">
        <v>39532</v>
      </c>
      <c r="G18" s="293"/>
      <c r="H18" s="273">
        <v>1</v>
      </c>
      <c r="I18" s="273">
        <v>1</v>
      </c>
      <c r="J18" s="273">
        <v>1</v>
      </c>
      <c r="K18" s="274"/>
      <c r="L18" s="275">
        <v>1</v>
      </c>
      <c r="M18" s="266">
        <f>SUM(H18:L18)</f>
        <v>4</v>
      </c>
      <c r="N18" s="361">
        <v>39716</v>
      </c>
      <c r="O18" s="373" t="s">
        <v>107</v>
      </c>
      <c r="P18" s="370">
        <v>40025</v>
      </c>
      <c r="Q18" s="258">
        <f>E18+365+1</f>
        <v>39799</v>
      </c>
    </row>
    <row r="19" spans="1:17" s="328" customFormat="1" ht="35.25" customHeight="1">
      <c r="A19" s="330">
        <f t="shared" si="0"/>
        <v>17</v>
      </c>
      <c r="B19" s="330" t="str">
        <f>'FFY 09 Form if Need CAPs'!B24</f>
        <v>KB</v>
      </c>
      <c r="C19" s="329" t="str">
        <f>'FFY 09 Form if Need CAPs'!C24</f>
        <v>Kitsap </v>
      </c>
      <c r="D19" s="329" t="str">
        <f>'FFY 09 Form if Need CAPs'!D24</f>
        <v>Holly Ridge Center</v>
      </c>
      <c r="E19" s="355">
        <v>39325</v>
      </c>
      <c r="F19" s="350">
        <v>39532</v>
      </c>
      <c r="G19" s="269">
        <v>1</v>
      </c>
      <c r="H19" s="305"/>
      <c r="I19" s="305"/>
      <c r="J19" s="305"/>
      <c r="K19" s="306"/>
      <c r="L19" s="307"/>
      <c r="M19" s="267"/>
      <c r="N19" s="360"/>
      <c r="O19" s="372"/>
      <c r="P19" s="366"/>
      <c r="Q19" s="302"/>
    </row>
    <row r="20" spans="1:17" ht="39.75" customHeight="1">
      <c r="A20" s="327">
        <f t="shared" si="0"/>
        <v>18</v>
      </c>
      <c r="B20" s="330" t="str">
        <f>'FFY 09 Form if Need CAPs'!B25</f>
        <v>KB</v>
      </c>
      <c r="C20" s="332" t="str">
        <f>'FFY 09 Form if Need CAPs'!C25</f>
        <v>Kittitas </v>
      </c>
      <c r="D20" s="332" t="str">
        <f>'FFY 09 Form if Need CAPs'!D25</f>
        <v>Kittitas County Head Start/ECEAP          </v>
      </c>
      <c r="E20" s="351">
        <v>39330</v>
      </c>
      <c r="F20" s="352">
        <v>39532</v>
      </c>
      <c r="G20" s="293"/>
      <c r="H20" s="273"/>
      <c r="I20" s="273">
        <v>1</v>
      </c>
      <c r="J20" s="273"/>
      <c r="K20" s="274"/>
      <c r="L20" s="275">
        <v>1</v>
      </c>
      <c r="M20" s="266">
        <f>SUM(H20:L20)</f>
        <v>2</v>
      </c>
      <c r="N20" s="361">
        <v>39597</v>
      </c>
      <c r="O20" s="372"/>
      <c r="P20" s="366"/>
      <c r="Q20" s="258">
        <f>E20+365+1</f>
        <v>39696</v>
      </c>
    </row>
    <row r="21" spans="1:17" s="328" customFormat="1" ht="35.25" customHeight="1">
      <c r="A21" s="330">
        <f t="shared" si="0"/>
        <v>19</v>
      </c>
      <c r="B21" s="330" t="str">
        <f>'FFY 09 Form if Need CAPs'!B26</f>
        <v>WV</v>
      </c>
      <c r="C21" s="329" t="str">
        <f>'FFY 09 Form if Need CAPs'!C26</f>
        <v>Klickitat </v>
      </c>
      <c r="D21" s="329" t="str">
        <f>'FFY 09 Form if Need CAPs'!D26</f>
        <v>ESD #112</v>
      </c>
      <c r="E21" s="349">
        <v>39399</v>
      </c>
      <c r="F21" s="350">
        <v>39532</v>
      </c>
      <c r="G21" s="269">
        <v>1</v>
      </c>
      <c r="H21" s="298"/>
      <c r="I21" s="298"/>
      <c r="J21" s="298"/>
      <c r="K21" s="299"/>
      <c r="L21" s="300"/>
      <c r="M21" s="267"/>
      <c r="N21" s="360"/>
      <c r="O21" s="372"/>
      <c r="P21" s="366"/>
      <c r="Q21" s="262"/>
    </row>
    <row r="22" spans="1:17" s="328" customFormat="1" ht="35.25" customHeight="1">
      <c r="A22" s="330">
        <f t="shared" si="0"/>
        <v>20</v>
      </c>
      <c r="B22" s="330" t="str">
        <f>'FFY 09 Form if Need CAPs'!B27</f>
        <v>KB</v>
      </c>
      <c r="C22" s="329" t="str">
        <f>'FFY 09 Form if Need CAPs'!C27</f>
        <v>Lewis</v>
      </c>
      <c r="D22" s="329" t="str">
        <f>'FFY 09 Form if Need CAPs'!D27</f>
        <v>Reliable Enterprises</v>
      </c>
      <c r="E22" s="349">
        <v>39323</v>
      </c>
      <c r="F22" s="350">
        <v>39532</v>
      </c>
      <c r="G22" s="269">
        <v>1</v>
      </c>
      <c r="H22" s="298"/>
      <c r="I22" s="298"/>
      <c r="J22" s="298"/>
      <c r="K22" s="299"/>
      <c r="L22" s="300"/>
      <c r="M22" s="267"/>
      <c r="N22" s="360"/>
      <c r="O22" s="372"/>
      <c r="P22" s="366"/>
      <c r="Q22" s="262"/>
    </row>
    <row r="23" spans="1:17" s="225" customFormat="1" ht="39.75" customHeight="1">
      <c r="A23" s="327">
        <f t="shared" si="0"/>
        <v>21</v>
      </c>
      <c r="B23" s="327" t="str">
        <f>'FFY 09 Form if Need CAPs'!B28</f>
        <v>KB</v>
      </c>
      <c r="C23" s="332" t="str">
        <f>'FFY 09 Form if Need CAPs'!C28</f>
        <v>Lincoln</v>
      </c>
      <c r="D23" s="332" t="str">
        <f>'FFY 09 Form if Need CAPs'!D28</f>
        <v>Lincoln County - Health Dept. </v>
      </c>
      <c r="E23" s="351">
        <v>39402</v>
      </c>
      <c r="F23" s="352">
        <v>39532</v>
      </c>
      <c r="G23" s="293"/>
      <c r="H23" s="270"/>
      <c r="I23" s="270">
        <v>1</v>
      </c>
      <c r="J23" s="270"/>
      <c r="K23" s="271"/>
      <c r="L23" s="272"/>
      <c r="M23" s="266">
        <f>SUM(H23:L23)</f>
        <v>1</v>
      </c>
      <c r="N23" s="361">
        <v>39680</v>
      </c>
      <c r="O23" s="372"/>
      <c r="P23" s="366"/>
      <c r="Q23" s="258">
        <f>E23+365+1</f>
        <v>39768</v>
      </c>
    </row>
    <row r="24" spans="1:17" s="225" customFormat="1" ht="39.75" customHeight="1">
      <c r="A24" s="327">
        <f t="shared" si="0"/>
        <v>22</v>
      </c>
      <c r="B24" s="327" t="str">
        <f>'FFY 09 Form if Need CAPs'!B29</f>
        <v>KB</v>
      </c>
      <c r="C24" s="332" t="str">
        <f>'FFY 09 Form if Need CAPs'!C29</f>
        <v>Mason</v>
      </c>
      <c r="D24" s="332" t="str">
        <f>'FFY 09 Form if Need CAPs'!D29</f>
        <v>Ctr for Advocacy &amp; Personal Dev</v>
      </c>
      <c r="E24" s="351">
        <v>39331</v>
      </c>
      <c r="F24" s="352">
        <v>39532</v>
      </c>
      <c r="G24" s="293"/>
      <c r="H24" s="270">
        <v>1</v>
      </c>
      <c r="I24" s="270"/>
      <c r="J24" s="270"/>
      <c r="K24" s="271"/>
      <c r="L24" s="272">
        <v>1</v>
      </c>
      <c r="M24" s="266">
        <f>SUM(H24:L24)</f>
        <v>2</v>
      </c>
      <c r="N24" s="361">
        <v>39609</v>
      </c>
      <c r="O24" s="372"/>
      <c r="P24" s="366"/>
      <c r="Q24" s="258">
        <f>E24+365+1</f>
        <v>39697</v>
      </c>
    </row>
    <row r="25" spans="1:17" ht="35.25" customHeight="1">
      <c r="A25" s="327">
        <f t="shared" si="0"/>
        <v>23</v>
      </c>
      <c r="B25" s="339" t="s">
        <v>5</v>
      </c>
      <c r="C25" s="338" t="s">
        <v>56</v>
      </c>
      <c r="D25" s="338" t="s">
        <v>56</v>
      </c>
      <c r="E25" s="353"/>
      <c r="F25" s="354">
        <v>39532</v>
      </c>
      <c r="G25" s="503" t="s">
        <v>152</v>
      </c>
      <c r="H25" s="504"/>
      <c r="I25" s="504"/>
      <c r="J25" s="504"/>
      <c r="K25" s="504"/>
      <c r="L25" s="505"/>
      <c r="M25" s="309"/>
      <c r="N25" s="362"/>
      <c r="O25" s="374"/>
      <c r="P25" s="367"/>
      <c r="Q25" s="310"/>
    </row>
    <row r="26" spans="1:17" s="225" customFormat="1" ht="39.75" customHeight="1">
      <c r="A26" s="327">
        <f t="shared" si="0"/>
        <v>24</v>
      </c>
      <c r="B26" s="327" t="str">
        <f>'FFY 09 Form if Need CAPs'!B30</f>
        <v>KB</v>
      </c>
      <c r="C26" s="332" t="str">
        <f>'FFY 09 Form if Need CAPs'!C30</f>
        <v>Okanogan</v>
      </c>
      <c r="D26" s="332" t="str">
        <f>'FFY 09 Form if Need CAPs'!D30</f>
        <v>Okanogan Behavioral Health C</v>
      </c>
      <c r="E26" s="351">
        <v>39433</v>
      </c>
      <c r="F26" s="352">
        <v>39532</v>
      </c>
      <c r="G26" s="293"/>
      <c r="H26" s="270"/>
      <c r="I26" s="270">
        <v>1</v>
      </c>
      <c r="J26" s="270"/>
      <c r="K26" s="271"/>
      <c r="L26" s="272"/>
      <c r="M26" s="266">
        <f aca="true" t="shared" si="1" ref="M26:M31">SUM(H26:L26)</f>
        <v>1</v>
      </c>
      <c r="N26" s="361">
        <v>39714</v>
      </c>
      <c r="O26" s="372"/>
      <c r="P26" s="366"/>
      <c r="Q26" s="258">
        <f>E26+365+1</f>
        <v>39799</v>
      </c>
    </row>
    <row r="27" spans="1:17" s="225" customFormat="1" ht="35.25" customHeight="1">
      <c r="A27" s="327">
        <f t="shared" si="0"/>
        <v>25</v>
      </c>
      <c r="B27" s="327" t="str">
        <f>'FFY 09 Form if Need CAPs'!B31</f>
        <v>KB</v>
      </c>
      <c r="C27" s="332" t="str">
        <f>'FFY 09 Form if Need CAPs'!C31</f>
        <v>Pacific</v>
      </c>
      <c r="D27" s="332" t="str">
        <f>'FFY 09 Form if Need CAPs'!D31</f>
        <v>ESD #112</v>
      </c>
      <c r="E27" s="351">
        <v>39298</v>
      </c>
      <c r="F27" s="352">
        <v>39532</v>
      </c>
      <c r="G27" s="293"/>
      <c r="H27" s="270"/>
      <c r="I27" s="270">
        <v>7</v>
      </c>
      <c r="J27" s="270"/>
      <c r="K27" s="271"/>
      <c r="L27" s="272"/>
      <c r="M27" s="266">
        <f t="shared" si="1"/>
        <v>7</v>
      </c>
      <c r="N27" s="361">
        <v>39623</v>
      </c>
      <c r="O27" s="372"/>
      <c r="P27" s="366"/>
      <c r="Q27" s="258">
        <f>E27+365+1</f>
        <v>39664</v>
      </c>
    </row>
    <row r="28" spans="1:17" s="225" customFormat="1" ht="39.75" customHeight="1">
      <c r="A28" s="327">
        <f t="shared" si="0"/>
        <v>26</v>
      </c>
      <c r="B28" s="327" t="str">
        <f>'FFY 09 Form if Need CAPs'!B33</f>
        <v>WV</v>
      </c>
      <c r="C28" s="332" t="str">
        <f>'FFY 09 Form if Need CAPs'!C33</f>
        <v>Pierce </v>
      </c>
      <c r="D28" s="332" t="str">
        <f>'FFY 09 Form if Need CAPs'!D33</f>
        <v>Pierce County - Human Services</v>
      </c>
      <c r="E28" s="351">
        <v>39364</v>
      </c>
      <c r="F28" s="352">
        <v>39532</v>
      </c>
      <c r="G28" s="293"/>
      <c r="H28" s="270">
        <v>1</v>
      </c>
      <c r="I28" s="270">
        <v>1</v>
      </c>
      <c r="J28" s="270">
        <v>1</v>
      </c>
      <c r="K28" s="271">
        <v>1</v>
      </c>
      <c r="L28" s="272">
        <v>1</v>
      </c>
      <c r="M28" s="266">
        <f t="shared" si="1"/>
        <v>5</v>
      </c>
      <c r="N28" s="361">
        <v>39668</v>
      </c>
      <c r="O28" s="383" t="s">
        <v>231</v>
      </c>
      <c r="P28" s="370">
        <v>39902</v>
      </c>
      <c r="Q28" s="258">
        <f>E28+365+1</f>
        <v>39730</v>
      </c>
    </row>
    <row r="29" spans="1:17" s="226" customFormat="1" ht="39.75" customHeight="1">
      <c r="A29" s="327">
        <f t="shared" si="0"/>
        <v>27</v>
      </c>
      <c r="B29" s="335" t="s">
        <v>5</v>
      </c>
      <c r="C29" s="334" t="str">
        <f>'FFY 09 Form if Need CAPs'!C36</f>
        <v>Quileute Tribe</v>
      </c>
      <c r="D29" s="334" t="str">
        <f>'FFY 09 Form if Need CAPs'!D36</f>
        <v>Quileute Tribal School</v>
      </c>
      <c r="E29" s="353"/>
      <c r="F29" s="354">
        <v>39532</v>
      </c>
      <c r="G29" s="497" t="s">
        <v>218</v>
      </c>
      <c r="H29" s="498"/>
      <c r="I29" s="498"/>
      <c r="J29" s="498"/>
      <c r="K29" s="498"/>
      <c r="L29" s="499"/>
      <c r="M29" s="337">
        <f t="shared" si="1"/>
        <v>0</v>
      </c>
      <c r="N29" s="363"/>
      <c r="O29" s="375"/>
      <c r="P29" s="368"/>
      <c r="Q29" s="336"/>
    </row>
    <row r="30" spans="1:17" s="225" customFormat="1" ht="39.75" customHeight="1">
      <c r="A30" s="327">
        <f t="shared" si="0"/>
        <v>28</v>
      </c>
      <c r="B30" s="327" t="str">
        <f>'FFY 09 Form if Need CAPs'!B37</f>
        <v>KB</v>
      </c>
      <c r="C30" s="332" t="str">
        <f>'FFY 09 Form if Need CAPs'!C37</f>
        <v>San Juan</v>
      </c>
      <c r="D30" s="332" t="str">
        <f>'FFY 09 Form if Need CAPs'!D37</f>
        <v>San Juan County - Health &amp; Community Svcs</v>
      </c>
      <c r="E30" s="351">
        <v>39352</v>
      </c>
      <c r="F30" s="352">
        <v>39532</v>
      </c>
      <c r="G30" s="293"/>
      <c r="H30" s="270"/>
      <c r="I30" s="270">
        <v>1</v>
      </c>
      <c r="J30" s="270"/>
      <c r="K30" s="271"/>
      <c r="L30" s="272"/>
      <c r="M30" s="266">
        <f t="shared" si="1"/>
        <v>1</v>
      </c>
      <c r="N30" s="361">
        <v>39625</v>
      </c>
      <c r="O30" s="372"/>
      <c r="P30" s="366"/>
      <c r="Q30" s="258">
        <f>E30+365+1</f>
        <v>39718</v>
      </c>
    </row>
    <row r="31" spans="1:17" s="225" customFormat="1" ht="35.25" customHeight="1">
      <c r="A31" s="327">
        <f t="shared" si="0"/>
        <v>29</v>
      </c>
      <c r="B31" s="327" t="str">
        <f>'FFY 09 Form if Need CAPs'!B38</f>
        <v>WV</v>
      </c>
      <c r="C31" s="332" t="str">
        <f>'FFY 09 Form if Need CAPs'!C38</f>
        <v>Skagit </v>
      </c>
      <c r="D31" s="332" t="str">
        <f>'FFY 09 Form if Need CAPs'!D38</f>
        <v>SPARC</v>
      </c>
      <c r="E31" s="351">
        <v>39421</v>
      </c>
      <c r="F31" s="352">
        <v>39532</v>
      </c>
      <c r="G31" s="293"/>
      <c r="H31" s="270"/>
      <c r="I31" s="270"/>
      <c r="J31" s="270"/>
      <c r="K31" s="271"/>
      <c r="L31" s="272">
        <v>1</v>
      </c>
      <c r="M31" s="266">
        <f t="shared" si="1"/>
        <v>1</v>
      </c>
      <c r="N31" s="361">
        <v>39706</v>
      </c>
      <c r="O31" s="372"/>
      <c r="P31" s="366"/>
      <c r="Q31" s="258">
        <f>E31+365+1</f>
        <v>39787</v>
      </c>
    </row>
    <row r="32" spans="1:17" s="328" customFormat="1" ht="39.75" customHeight="1">
      <c r="A32" s="330">
        <f t="shared" si="0"/>
        <v>30</v>
      </c>
      <c r="B32" s="330" t="str">
        <f>'FFY 09 Form if Need CAPs'!B39</f>
        <v>WV</v>
      </c>
      <c r="C32" s="329" t="str">
        <f>'FFY 09 Form if Need CAPs'!C39</f>
        <v>Skamania</v>
      </c>
      <c r="D32" s="329" t="str">
        <f>'FFY 09 Form if Need CAPs'!D39</f>
        <v>WA Gorge Action Programs</v>
      </c>
      <c r="E32" s="349">
        <v>39379</v>
      </c>
      <c r="F32" s="350">
        <v>39532</v>
      </c>
      <c r="G32" s="269">
        <v>1</v>
      </c>
      <c r="H32" s="298"/>
      <c r="I32" s="298"/>
      <c r="J32" s="298"/>
      <c r="K32" s="299"/>
      <c r="L32" s="300"/>
      <c r="M32" s="267"/>
      <c r="N32" s="360"/>
      <c r="O32" s="372"/>
      <c r="P32" s="366"/>
      <c r="Q32" s="262"/>
    </row>
    <row r="33" spans="1:17" s="226" customFormat="1" ht="62.25" customHeight="1">
      <c r="A33" s="327">
        <f t="shared" si="0"/>
        <v>31</v>
      </c>
      <c r="B33" s="333" t="str">
        <f>'FFY 09 Form if Need CAPs'!B40</f>
        <v>WV</v>
      </c>
      <c r="C33" s="506" t="str">
        <f>'FFY 09 Form if Need CAPs'!C40</f>
        <v>Snohomish</v>
      </c>
      <c r="D33" s="512" t="str">
        <f>'FFY 09 Form if Need CAPs'!D40</f>
        <v>Snohomish County - Human Services</v>
      </c>
      <c r="E33" s="514">
        <v>39416</v>
      </c>
      <c r="F33" s="516">
        <v>39532</v>
      </c>
      <c r="G33" s="293"/>
      <c r="H33" s="271"/>
      <c r="I33" s="271">
        <v>1</v>
      </c>
      <c r="J33" s="271">
        <v>1</v>
      </c>
      <c r="K33" s="271"/>
      <c r="L33" s="385">
        <v>1</v>
      </c>
      <c r="M33" s="508">
        <f>H33+I33+J33+K33+L33+H34+I34+J34+K34+L34</f>
        <v>4</v>
      </c>
      <c r="N33" s="384" t="s">
        <v>234</v>
      </c>
      <c r="O33" s="373" t="s">
        <v>110</v>
      </c>
      <c r="P33" s="370">
        <v>39902</v>
      </c>
      <c r="Q33" s="510">
        <f>E33+365+1</f>
        <v>39782</v>
      </c>
    </row>
    <row r="34" spans="1:17" s="226" customFormat="1" ht="39.75" customHeight="1">
      <c r="A34" s="327"/>
      <c r="B34" s="333"/>
      <c r="C34" s="507"/>
      <c r="D34" s="513"/>
      <c r="E34" s="515"/>
      <c r="F34" s="517"/>
      <c r="G34" s="386"/>
      <c r="H34" s="387">
        <v>1</v>
      </c>
      <c r="I34" s="387"/>
      <c r="J34" s="387"/>
      <c r="K34" s="387"/>
      <c r="L34" s="388"/>
      <c r="M34" s="509"/>
      <c r="N34" s="384" t="s">
        <v>233</v>
      </c>
      <c r="O34" s="373" t="s">
        <v>232</v>
      </c>
      <c r="P34" s="370"/>
      <c r="Q34" s="511"/>
    </row>
    <row r="35" spans="1:17" s="237" customFormat="1" ht="39.75" customHeight="1">
      <c r="A35" s="327">
        <f>A33+1</f>
        <v>32</v>
      </c>
      <c r="B35" s="327" t="str">
        <f>'FFY 09 Form if Need CAPs'!B44</f>
        <v>KB</v>
      </c>
      <c r="C35" s="332" t="str">
        <f>'FFY 09 Form if Need CAPs'!C44</f>
        <v>Spokane</v>
      </c>
      <c r="D35" s="332" t="str">
        <f>'FFY 09 Form if Need CAPs'!D44</f>
        <v>Spokane Regional Health District</v>
      </c>
      <c r="E35" s="351">
        <v>39342</v>
      </c>
      <c r="F35" s="352">
        <v>39532</v>
      </c>
      <c r="G35" s="293"/>
      <c r="H35" s="270"/>
      <c r="I35" s="270">
        <v>1</v>
      </c>
      <c r="J35" s="270">
        <v>1</v>
      </c>
      <c r="K35" s="271"/>
      <c r="L35" s="272">
        <v>1</v>
      </c>
      <c r="M35" s="266">
        <f>SUM(H35:L35)</f>
        <v>3</v>
      </c>
      <c r="N35" s="384" t="s">
        <v>235</v>
      </c>
      <c r="O35" s="373" t="s">
        <v>108</v>
      </c>
      <c r="P35" s="370"/>
      <c r="Q35" s="258">
        <f>E35+365+1</f>
        <v>39708</v>
      </c>
    </row>
    <row r="36" spans="1:17" s="226" customFormat="1" ht="39.75" customHeight="1">
      <c r="A36" s="327">
        <f aca="true" t="shared" si="2" ref="A36:A41">A35+1</f>
        <v>33</v>
      </c>
      <c r="B36" s="335" t="s">
        <v>5</v>
      </c>
      <c r="C36" s="334" t="s">
        <v>38</v>
      </c>
      <c r="D36" s="334" t="s">
        <v>39</v>
      </c>
      <c r="E36" s="353"/>
      <c r="F36" s="354">
        <v>39532</v>
      </c>
      <c r="G36" s="497" t="s">
        <v>218</v>
      </c>
      <c r="H36" s="498"/>
      <c r="I36" s="498"/>
      <c r="J36" s="498"/>
      <c r="K36" s="498"/>
      <c r="L36" s="499"/>
      <c r="M36" s="309"/>
      <c r="N36" s="362"/>
      <c r="O36" s="374"/>
      <c r="P36" s="367"/>
      <c r="Q36" s="310"/>
    </row>
    <row r="37" spans="1:17" ht="35.25" customHeight="1">
      <c r="A37" s="327">
        <f t="shared" si="2"/>
        <v>34</v>
      </c>
      <c r="B37" s="333" t="str">
        <f>'FFY 09 Form if Need CAPs'!B46</f>
        <v>KB</v>
      </c>
      <c r="C37" s="332" t="str">
        <f>'FFY 09 Form if Need CAPs'!C46</f>
        <v>Thurston </v>
      </c>
      <c r="D37" s="332" t="str">
        <f>'FFY 09 Form if Need CAPs'!D46</f>
        <v>Parent to Parent </v>
      </c>
      <c r="E37" s="351">
        <v>39364</v>
      </c>
      <c r="F37" s="352">
        <v>39532</v>
      </c>
      <c r="G37" s="293"/>
      <c r="H37" s="270"/>
      <c r="I37" s="270">
        <v>1</v>
      </c>
      <c r="J37" s="270"/>
      <c r="K37" s="271"/>
      <c r="L37" s="272">
        <v>1</v>
      </c>
      <c r="M37" s="266">
        <f>SUM(H37:L37)</f>
        <v>2</v>
      </c>
      <c r="N37" s="361">
        <v>39702</v>
      </c>
      <c r="O37" s="372"/>
      <c r="P37" s="366"/>
      <c r="Q37" s="258">
        <f>E37+365+1</f>
        <v>39730</v>
      </c>
    </row>
    <row r="38" spans="1:17" s="328" customFormat="1" ht="39.75" customHeight="1">
      <c r="A38" s="330">
        <f t="shared" si="2"/>
        <v>35</v>
      </c>
      <c r="B38" s="330" t="str">
        <f>'FFY 09 Form if Need CAPs'!B49</f>
        <v>KB</v>
      </c>
      <c r="C38" s="329" t="str">
        <f>'FFY 09 Form if Need CAPs'!C49</f>
        <v>Walla Walla</v>
      </c>
      <c r="D38" s="329" t="str">
        <f>'FFY 09 Form if Need CAPs'!D49</f>
        <v>Walla Walla County - Human Services</v>
      </c>
      <c r="E38" s="349">
        <v>39336</v>
      </c>
      <c r="F38" s="350">
        <v>39532</v>
      </c>
      <c r="G38" s="269">
        <v>1</v>
      </c>
      <c r="H38" s="298"/>
      <c r="I38" s="298"/>
      <c r="J38" s="298"/>
      <c r="K38" s="299"/>
      <c r="L38" s="300"/>
      <c r="M38" s="267"/>
      <c r="N38" s="360"/>
      <c r="O38" s="372"/>
      <c r="P38" s="366"/>
      <c r="Q38" s="262"/>
    </row>
    <row r="39" spans="1:17" s="331" customFormat="1" ht="39.75" customHeight="1">
      <c r="A39" s="330">
        <f t="shared" si="2"/>
        <v>36</v>
      </c>
      <c r="B39" s="330" t="str">
        <f>'FFY 09 Form if Need CAPs'!B50</f>
        <v>KB</v>
      </c>
      <c r="C39" s="329" t="str">
        <f>'FFY 09 Form if Need CAPs'!C50</f>
        <v>Whatcom</v>
      </c>
      <c r="D39" s="329" t="str">
        <f>'FFY 09 Form if Need CAPs'!D50</f>
        <v>The Opportunity Council</v>
      </c>
      <c r="E39" s="349">
        <v>39332</v>
      </c>
      <c r="F39" s="350">
        <v>39532</v>
      </c>
      <c r="G39" s="269">
        <v>1</v>
      </c>
      <c r="H39" s="298"/>
      <c r="I39" s="298"/>
      <c r="J39" s="298"/>
      <c r="K39" s="299"/>
      <c r="L39" s="300"/>
      <c r="M39" s="267"/>
      <c r="N39" s="360"/>
      <c r="O39" s="372"/>
      <c r="P39" s="366"/>
      <c r="Q39" s="302"/>
    </row>
    <row r="40" spans="1:17" s="328" customFormat="1" ht="35.25" customHeight="1">
      <c r="A40" s="330">
        <f t="shared" si="2"/>
        <v>37</v>
      </c>
      <c r="B40" s="330" t="str">
        <f>'FFY 09 Form if Need CAPs'!B51</f>
        <v>KB</v>
      </c>
      <c r="C40" s="329" t="str">
        <f>'FFY 09 Form if Need CAPs'!C51</f>
        <v>Whitman</v>
      </c>
      <c r="D40" s="329" t="str">
        <f>'FFY 09 Form if Need CAPs'!D51</f>
        <v>Palouse Industries</v>
      </c>
      <c r="E40" s="349">
        <v>39401</v>
      </c>
      <c r="F40" s="350">
        <v>39532</v>
      </c>
      <c r="G40" s="269">
        <v>1</v>
      </c>
      <c r="H40" s="298"/>
      <c r="I40" s="298"/>
      <c r="J40" s="298"/>
      <c r="K40" s="299"/>
      <c r="L40" s="300"/>
      <c r="M40" s="267"/>
      <c r="N40" s="360"/>
      <c r="O40" s="372"/>
      <c r="P40" s="366"/>
      <c r="Q40" s="262"/>
    </row>
    <row r="41" spans="1:17" s="237" customFormat="1" ht="39.75" customHeight="1" thickBot="1">
      <c r="A41" s="327">
        <f t="shared" si="2"/>
        <v>38</v>
      </c>
      <c r="B41" s="326" t="str">
        <f>'FFY 09 Form if Need CAPs'!B52</f>
        <v>WV</v>
      </c>
      <c r="C41" s="325" t="str">
        <f>'FFY 09 Form if Need CAPs'!C52</f>
        <v>Yakima</v>
      </c>
      <c r="D41" s="325" t="str">
        <f>'FFY 09 Form if Need CAPs'!D52</f>
        <v>Yakima Valley Memorial Hospital</v>
      </c>
      <c r="E41" s="356">
        <v>39405</v>
      </c>
      <c r="F41" s="357">
        <v>39532</v>
      </c>
      <c r="G41" s="293"/>
      <c r="H41" s="294">
        <v>1</v>
      </c>
      <c r="I41" s="294">
        <v>1</v>
      </c>
      <c r="J41" s="294">
        <v>1</v>
      </c>
      <c r="K41" s="273">
        <v>1</v>
      </c>
      <c r="L41" s="295">
        <v>1</v>
      </c>
      <c r="M41" s="266">
        <f>SUM(H41:L41)</f>
        <v>5</v>
      </c>
      <c r="N41" s="364">
        <v>39674</v>
      </c>
      <c r="O41" s="381" t="s">
        <v>108</v>
      </c>
      <c r="P41" s="382"/>
      <c r="Q41" s="258">
        <f>E41+365</f>
        <v>39770</v>
      </c>
    </row>
    <row r="42" spans="1:17" ht="45" customHeight="1" thickBot="1">
      <c r="A42" s="225"/>
      <c r="B42" s="227">
        <f>A41-3</f>
        <v>35</v>
      </c>
      <c r="C42" s="465" t="s">
        <v>166</v>
      </c>
      <c r="D42" s="466"/>
      <c r="E42" s="466"/>
      <c r="F42" s="500"/>
      <c r="G42" s="268">
        <f aca="true" t="shared" si="3" ref="G42:M42">SUM(G3:G41)</f>
        <v>15</v>
      </c>
      <c r="H42" s="268">
        <f t="shared" si="3"/>
        <v>8</v>
      </c>
      <c r="I42" s="268">
        <f t="shared" si="3"/>
        <v>21</v>
      </c>
      <c r="J42" s="268">
        <f t="shared" si="3"/>
        <v>5</v>
      </c>
      <c r="K42" s="268">
        <f t="shared" si="3"/>
        <v>2</v>
      </c>
      <c r="L42" s="268">
        <f t="shared" si="3"/>
        <v>13</v>
      </c>
      <c r="M42" s="268">
        <f t="shared" si="3"/>
        <v>49</v>
      </c>
      <c r="N42" s="359"/>
      <c r="O42" s="376"/>
      <c r="P42" s="501"/>
      <c r="Q42" s="502"/>
    </row>
    <row r="43" spans="3:17" ht="33" customHeight="1">
      <c r="C43" s="519" t="s">
        <v>227</v>
      </c>
      <c r="D43" s="519"/>
      <c r="E43" s="519"/>
      <c r="F43" s="519"/>
      <c r="H43" s="228"/>
      <c r="I43" s="228"/>
      <c r="J43" s="228"/>
      <c r="K43" s="228"/>
      <c r="L43" s="228" t="s">
        <v>196</v>
      </c>
      <c r="M43" s="256">
        <f>SUM(H42:L42)</f>
        <v>49</v>
      </c>
      <c r="N43" s="229"/>
      <c r="O43" s="377"/>
      <c r="P43" s="229"/>
      <c r="Q43" s="230"/>
    </row>
    <row r="44" spans="1:17" ht="22.5" customHeight="1">
      <c r="A44" s="324"/>
      <c r="B44" s="324"/>
      <c r="C44" s="518" t="s">
        <v>225</v>
      </c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518"/>
    </row>
  </sheetData>
  <sheetProtection/>
  <mergeCells count="15">
    <mergeCell ref="D33:D34"/>
    <mergeCell ref="E33:E34"/>
    <mergeCell ref="F33:F34"/>
    <mergeCell ref="C44:Q44"/>
    <mergeCell ref="C43:F43"/>
    <mergeCell ref="G1:Q1"/>
    <mergeCell ref="G36:L36"/>
    <mergeCell ref="C42:F42"/>
    <mergeCell ref="P42:Q42"/>
    <mergeCell ref="G10:L10"/>
    <mergeCell ref="G25:L25"/>
    <mergeCell ref="G29:L29"/>
    <mergeCell ref="C33:C34"/>
    <mergeCell ref="M33:M34"/>
    <mergeCell ref="Q33:Q34"/>
  </mergeCells>
  <printOptions horizontalCentered="1"/>
  <pageMargins left="0.25" right="0.25" top="1.2" bottom="0.5" header="0.5" footer="0.25"/>
  <pageSetup horizontalDpi="600" verticalDpi="600" orientation="portrait" scale="37" r:id="rId1"/>
  <headerFooter alignWithMargins="0">
    <oddHeader>&amp;C&amp;"Arial,Bold"&amp;22 2009 Indicator 9 Data
ITEIP Local Lead Agency SPP/APR
FFY 2006 Findings of Noncompliance Identification and Correction Report
Data Period:  October 1, 2006 - September 30, 2007
Data Collection Period:  April, May, June 2007</oddHeader>
    <oddFooter>&amp;L&amp;12&amp;Z&amp;F/&amp;A&amp;R&amp;12Created  12/28/2010
Printed: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U42"/>
  <sheetViews>
    <sheetView zoomScale="60" zoomScaleNormal="60" zoomScaleSheetLayoutView="100" zoomScalePageLayoutView="0" workbookViewId="0" topLeftCell="E1">
      <selection activeCell="G2" sqref="G2"/>
    </sheetView>
  </sheetViews>
  <sheetFormatPr defaultColWidth="9.140625" defaultRowHeight="12.75"/>
  <cols>
    <col min="1" max="1" width="6.8515625" style="1" customWidth="1"/>
    <col min="2" max="2" width="20.7109375" style="1" customWidth="1"/>
    <col min="3" max="3" width="24.7109375" style="1" customWidth="1"/>
    <col min="4" max="4" width="15.57421875" style="3" customWidth="1"/>
    <col min="5" max="5" width="20.8515625" style="3" customWidth="1"/>
    <col min="6" max="6" width="14.57421875" style="3" customWidth="1"/>
    <col min="7" max="7" width="19.57421875" style="3" customWidth="1"/>
    <col min="8" max="8" width="23.8515625" style="3" customWidth="1"/>
    <col min="9" max="9" width="16.421875" style="3" customWidth="1"/>
    <col min="10" max="12" width="14.57421875" style="3" customWidth="1"/>
    <col min="13" max="13" width="21.7109375" style="3" customWidth="1"/>
    <col min="14" max="14" width="17.8515625" style="73" customWidth="1"/>
    <col min="15" max="16" width="14.57421875" style="73" customWidth="1"/>
    <col min="17" max="17" width="16.00390625" style="3" customWidth="1"/>
    <col min="18" max="20" width="14.57421875" style="3" customWidth="1"/>
    <col min="21" max="21" width="15.140625" style="9" customWidth="1"/>
    <col min="22" max="16384" width="9.140625" style="4" customWidth="1"/>
  </cols>
  <sheetData>
    <row r="1" spans="1:21" s="5" customFormat="1" ht="24" customHeight="1" thickBot="1">
      <c r="A1" s="543" t="s">
        <v>89</v>
      </c>
      <c r="B1" s="545" t="s">
        <v>0</v>
      </c>
      <c r="C1" s="545" t="s">
        <v>57</v>
      </c>
      <c r="D1" s="547" t="s">
        <v>77</v>
      </c>
      <c r="E1" s="535" t="s">
        <v>95</v>
      </c>
      <c r="F1" s="538" t="s">
        <v>94</v>
      </c>
      <c r="G1" s="539"/>
      <c r="H1" s="539"/>
      <c r="I1" s="539"/>
      <c r="J1" s="540"/>
      <c r="K1" s="522" t="s">
        <v>78</v>
      </c>
      <c r="L1" s="535" t="s">
        <v>97</v>
      </c>
      <c r="M1" s="520" t="s">
        <v>130</v>
      </c>
      <c r="N1" s="521"/>
      <c r="O1" s="522" t="s">
        <v>105</v>
      </c>
      <c r="P1" s="523"/>
      <c r="Q1" s="524"/>
      <c r="R1" s="525"/>
      <c r="S1" s="526" t="s">
        <v>126</v>
      </c>
      <c r="T1" s="526" t="s">
        <v>93</v>
      </c>
      <c r="U1" s="541" t="s">
        <v>73</v>
      </c>
    </row>
    <row r="2" spans="1:21" s="5" customFormat="1" ht="116.25" customHeight="1" thickBot="1">
      <c r="A2" s="544"/>
      <c r="B2" s="546"/>
      <c r="C2" s="546"/>
      <c r="D2" s="548"/>
      <c r="E2" s="536"/>
      <c r="F2" s="37" t="s">
        <v>79</v>
      </c>
      <c r="G2" s="38" t="s">
        <v>80</v>
      </c>
      <c r="H2" s="38" t="s">
        <v>81</v>
      </c>
      <c r="I2" s="38" t="s">
        <v>82</v>
      </c>
      <c r="J2" s="39" t="s">
        <v>111</v>
      </c>
      <c r="K2" s="534"/>
      <c r="L2" s="536"/>
      <c r="M2" s="37" t="s">
        <v>131</v>
      </c>
      <c r="N2" s="39" t="s">
        <v>132</v>
      </c>
      <c r="O2" s="37" t="s">
        <v>96</v>
      </c>
      <c r="P2" s="38" t="s">
        <v>83</v>
      </c>
      <c r="Q2" s="63" t="s">
        <v>84</v>
      </c>
      <c r="R2" s="62" t="s">
        <v>90</v>
      </c>
      <c r="S2" s="527"/>
      <c r="T2" s="527"/>
      <c r="U2" s="542"/>
    </row>
    <row r="3" spans="1:21" ht="35.25" customHeight="1">
      <c r="A3" s="77" t="s">
        <v>2</v>
      </c>
      <c r="B3" s="78" t="s">
        <v>1</v>
      </c>
      <c r="C3" s="78" t="s">
        <v>74</v>
      </c>
      <c r="D3" s="79">
        <v>39420</v>
      </c>
      <c r="E3" s="80">
        <v>39532</v>
      </c>
      <c r="F3" s="81"/>
      <c r="G3" s="82"/>
      <c r="H3" s="82"/>
      <c r="I3" s="82"/>
      <c r="J3" s="83" t="s">
        <v>91</v>
      </c>
      <c r="K3" s="117"/>
      <c r="L3" s="85"/>
      <c r="M3" s="117"/>
      <c r="N3" s="118"/>
      <c r="O3" s="117"/>
      <c r="P3" s="79"/>
      <c r="Q3" s="84"/>
      <c r="R3" s="118"/>
      <c r="S3" s="84"/>
      <c r="T3" s="79"/>
      <c r="U3" s="86" t="s">
        <v>92</v>
      </c>
    </row>
    <row r="4" spans="1:21" ht="35.25" customHeight="1">
      <c r="A4" s="40" t="s">
        <v>2</v>
      </c>
      <c r="B4" s="10" t="s">
        <v>3</v>
      </c>
      <c r="C4" s="10" t="s">
        <v>71</v>
      </c>
      <c r="D4" s="24">
        <v>39339</v>
      </c>
      <c r="E4" s="30">
        <v>39532</v>
      </c>
      <c r="F4" s="15" t="s">
        <v>91</v>
      </c>
      <c r="G4" s="13"/>
      <c r="H4" s="13"/>
      <c r="I4" s="13"/>
      <c r="J4" s="16"/>
      <c r="K4" s="119"/>
      <c r="L4" s="55"/>
      <c r="M4" s="119"/>
      <c r="N4" s="120"/>
      <c r="O4" s="119"/>
      <c r="P4" s="24"/>
      <c r="Q4" s="33"/>
      <c r="R4" s="120"/>
      <c r="S4" s="33"/>
      <c r="T4" s="27"/>
      <c r="U4" s="41" t="s">
        <v>92</v>
      </c>
    </row>
    <row r="5" spans="1:21" ht="35.25" customHeight="1">
      <c r="A5" s="42" t="s">
        <v>2</v>
      </c>
      <c r="B5" s="6" t="s">
        <v>88</v>
      </c>
      <c r="C5" s="6" t="s">
        <v>4</v>
      </c>
      <c r="D5" s="25">
        <v>39335</v>
      </c>
      <c r="E5" s="31">
        <v>39532</v>
      </c>
      <c r="F5" s="60"/>
      <c r="G5" s="34" t="s">
        <v>98</v>
      </c>
      <c r="H5" s="12"/>
      <c r="I5" s="12"/>
      <c r="J5" s="18"/>
      <c r="K5" s="60">
        <v>39563</v>
      </c>
      <c r="L5" s="56">
        <v>39582</v>
      </c>
      <c r="M5" s="60"/>
      <c r="N5" s="114"/>
      <c r="O5" s="60">
        <v>39631</v>
      </c>
      <c r="P5" s="28"/>
      <c r="Q5" s="34"/>
      <c r="R5" s="114"/>
      <c r="S5" s="34"/>
      <c r="T5" s="36">
        <v>39650</v>
      </c>
      <c r="U5" s="43">
        <f aca="true" t="shared" si="0" ref="U5:U40">D5+(364)</f>
        <v>39699</v>
      </c>
    </row>
    <row r="6" spans="1:21" ht="35.25" customHeight="1">
      <c r="A6" s="40" t="s">
        <v>5</v>
      </c>
      <c r="B6" s="10" t="s">
        <v>87</v>
      </c>
      <c r="C6" s="10" t="s">
        <v>6</v>
      </c>
      <c r="D6" s="24">
        <v>39343</v>
      </c>
      <c r="E6" s="30">
        <v>39532</v>
      </c>
      <c r="F6" s="15" t="s">
        <v>91</v>
      </c>
      <c r="G6" s="13"/>
      <c r="H6" s="13"/>
      <c r="I6" s="13"/>
      <c r="J6" s="16"/>
      <c r="K6" s="119"/>
      <c r="L6" s="55"/>
      <c r="M6" s="119"/>
      <c r="N6" s="120"/>
      <c r="O6" s="119"/>
      <c r="P6" s="24"/>
      <c r="Q6" s="33"/>
      <c r="R6" s="120"/>
      <c r="S6" s="33"/>
      <c r="T6" s="27"/>
      <c r="U6" s="41" t="s">
        <v>92</v>
      </c>
    </row>
    <row r="7" spans="1:21" ht="35.25" customHeight="1">
      <c r="A7" s="40" t="s">
        <v>2</v>
      </c>
      <c r="B7" s="10" t="s">
        <v>8</v>
      </c>
      <c r="C7" s="10" t="s">
        <v>9</v>
      </c>
      <c r="D7" s="24">
        <v>39350</v>
      </c>
      <c r="E7" s="30">
        <v>39532</v>
      </c>
      <c r="F7" s="15"/>
      <c r="G7" s="13"/>
      <c r="H7" s="13"/>
      <c r="I7" s="13"/>
      <c r="J7" s="16" t="s">
        <v>91</v>
      </c>
      <c r="K7" s="119"/>
      <c r="L7" s="55"/>
      <c r="M7" s="119"/>
      <c r="N7" s="120"/>
      <c r="O7" s="119"/>
      <c r="P7" s="24"/>
      <c r="Q7" s="33"/>
      <c r="R7" s="120"/>
      <c r="S7" s="33"/>
      <c r="T7" s="27"/>
      <c r="U7" s="41" t="s">
        <v>92</v>
      </c>
    </row>
    <row r="8" spans="1:21" ht="48" customHeight="1">
      <c r="A8" s="44" t="s">
        <v>7</v>
      </c>
      <c r="B8" s="6" t="s">
        <v>10</v>
      </c>
      <c r="C8" s="6" t="s">
        <v>70</v>
      </c>
      <c r="D8" s="25">
        <v>39380</v>
      </c>
      <c r="E8" s="31">
        <v>39532</v>
      </c>
      <c r="F8" s="17"/>
      <c r="G8" s="34" t="s">
        <v>237</v>
      </c>
      <c r="H8" s="12"/>
      <c r="I8" s="12"/>
      <c r="J8" s="18"/>
      <c r="K8" s="60">
        <v>39568</v>
      </c>
      <c r="L8" s="56">
        <v>39582</v>
      </c>
      <c r="M8" s="60" t="s">
        <v>239</v>
      </c>
      <c r="N8" s="114"/>
      <c r="O8" s="60" t="s">
        <v>238</v>
      </c>
      <c r="P8" s="28"/>
      <c r="Q8" s="34" t="s">
        <v>236</v>
      </c>
      <c r="R8" s="114"/>
      <c r="S8" s="34">
        <v>39773</v>
      </c>
      <c r="T8" s="87"/>
      <c r="U8" s="43">
        <f t="shared" si="0"/>
        <v>39744</v>
      </c>
    </row>
    <row r="9" spans="1:21" ht="35.25" customHeight="1">
      <c r="A9" s="40" t="s">
        <v>2</v>
      </c>
      <c r="B9" s="10" t="s">
        <v>60</v>
      </c>
      <c r="C9" s="10" t="s">
        <v>69</v>
      </c>
      <c r="D9" s="24">
        <v>39338</v>
      </c>
      <c r="E9" s="30">
        <v>39532</v>
      </c>
      <c r="F9" s="15"/>
      <c r="G9" s="13"/>
      <c r="H9" s="13"/>
      <c r="I9" s="13"/>
      <c r="J9" s="16" t="s">
        <v>91</v>
      </c>
      <c r="K9" s="119"/>
      <c r="L9" s="55"/>
      <c r="M9" s="119"/>
      <c r="N9" s="120"/>
      <c r="O9" s="119"/>
      <c r="P9" s="24"/>
      <c r="Q9" s="33"/>
      <c r="R9" s="120"/>
      <c r="S9" s="33"/>
      <c r="T9" s="27"/>
      <c r="U9" s="41" t="s">
        <v>92</v>
      </c>
    </row>
    <row r="10" spans="1:21" ht="35.25" customHeight="1">
      <c r="A10" s="88" t="s">
        <v>5</v>
      </c>
      <c r="B10" s="89" t="s">
        <v>59</v>
      </c>
      <c r="C10" s="89" t="s">
        <v>58</v>
      </c>
      <c r="D10" s="90"/>
      <c r="E10" s="91">
        <v>39532</v>
      </c>
      <c r="F10" s="531" t="s">
        <v>152</v>
      </c>
      <c r="G10" s="532"/>
      <c r="H10" s="532"/>
      <c r="I10" s="532"/>
      <c r="J10" s="533"/>
      <c r="K10" s="121"/>
      <c r="L10" s="93"/>
      <c r="M10" s="121"/>
      <c r="N10" s="122"/>
      <c r="O10" s="121"/>
      <c r="P10" s="90"/>
      <c r="Q10" s="92"/>
      <c r="R10" s="122"/>
      <c r="S10" s="92"/>
      <c r="T10" s="94"/>
      <c r="U10" s="95" t="s">
        <v>92</v>
      </c>
    </row>
    <row r="11" spans="1:21" ht="45" customHeight="1">
      <c r="A11" s="42" t="s">
        <v>7</v>
      </c>
      <c r="B11" s="6" t="s">
        <v>86</v>
      </c>
      <c r="C11" s="6" t="s">
        <v>11</v>
      </c>
      <c r="D11" s="25">
        <v>39407</v>
      </c>
      <c r="E11" s="31">
        <v>39532</v>
      </c>
      <c r="F11" s="17"/>
      <c r="G11" s="61">
        <v>2</v>
      </c>
      <c r="H11" s="12"/>
      <c r="I11" s="12"/>
      <c r="J11" s="18"/>
      <c r="K11" s="60">
        <v>39566</v>
      </c>
      <c r="L11" s="56">
        <v>39582</v>
      </c>
      <c r="M11" s="60">
        <v>39688</v>
      </c>
      <c r="N11" s="114"/>
      <c r="O11" s="60"/>
      <c r="P11" s="28"/>
      <c r="Q11" s="34"/>
      <c r="R11" s="114"/>
      <c r="S11" s="34">
        <v>39772</v>
      </c>
      <c r="T11" s="36"/>
      <c r="U11" s="43">
        <f t="shared" si="0"/>
        <v>39771</v>
      </c>
    </row>
    <row r="12" spans="1:21" ht="48" customHeight="1">
      <c r="A12" s="42" t="s">
        <v>7</v>
      </c>
      <c r="B12" s="6" t="s">
        <v>85</v>
      </c>
      <c r="C12" s="96" t="s">
        <v>68</v>
      </c>
      <c r="D12" s="25">
        <v>39421</v>
      </c>
      <c r="E12" s="31">
        <v>39532</v>
      </c>
      <c r="F12" s="17"/>
      <c r="G12" s="61">
        <v>2</v>
      </c>
      <c r="H12" s="12"/>
      <c r="I12" s="12"/>
      <c r="J12" s="18"/>
      <c r="K12" s="60">
        <v>39629</v>
      </c>
      <c r="L12" s="56">
        <v>39582</v>
      </c>
      <c r="M12" s="60">
        <v>39873</v>
      </c>
      <c r="N12" s="114"/>
      <c r="O12" s="60"/>
      <c r="P12" s="28"/>
      <c r="Q12" s="34"/>
      <c r="R12" s="114"/>
      <c r="S12" s="34">
        <v>39773</v>
      </c>
      <c r="T12" s="36">
        <v>39994</v>
      </c>
      <c r="U12" s="43">
        <f t="shared" si="0"/>
        <v>39785</v>
      </c>
    </row>
    <row r="13" spans="1:21" ht="57.75" customHeight="1">
      <c r="A13" s="42" t="s">
        <v>2</v>
      </c>
      <c r="B13" s="6" t="s">
        <v>12</v>
      </c>
      <c r="C13" s="6" t="s">
        <v>67</v>
      </c>
      <c r="D13" s="25">
        <v>39337</v>
      </c>
      <c r="E13" s="31">
        <v>39532</v>
      </c>
      <c r="F13" s="17"/>
      <c r="G13" s="61" t="s">
        <v>99</v>
      </c>
      <c r="H13" s="12"/>
      <c r="I13" s="12"/>
      <c r="J13" s="18"/>
      <c r="K13" s="60">
        <v>39559</v>
      </c>
      <c r="L13" s="56">
        <v>39582</v>
      </c>
      <c r="M13" s="126"/>
      <c r="N13" s="127"/>
      <c r="O13" s="528" t="s">
        <v>154</v>
      </c>
      <c r="P13" s="529"/>
      <c r="Q13" s="529"/>
      <c r="R13" s="530"/>
      <c r="S13" s="34"/>
      <c r="T13" s="183">
        <v>39758</v>
      </c>
      <c r="U13" s="43">
        <f t="shared" si="0"/>
        <v>39701</v>
      </c>
    </row>
    <row r="14" spans="1:21" ht="45" customHeight="1">
      <c r="A14" s="42" t="s">
        <v>2</v>
      </c>
      <c r="B14" s="6" t="s">
        <v>13</v>
      </c>
      <c r="C14" s="6" t="s">
        <v>14</v>
      </c>
      <c r="D14" s="25">
        <v>39344</v>
      </c>
      <c r="E14" s="31">
        <v>39532</v>
      </c>
      <c r="F14" s="17"/>
      <c r="G14" s="61" t="s">
        <v>102</v>
      </c>
      <c r="H14" s="12"/>
      <c r="I14" s="12"/>
      <c r="J14" s="18"/>
      <c r="K14" s="60">
        <v>39559</v>
      </c>
      <c r="L14" s="56">
        <v>39582</v>
      </c>
      <c r="M14" s="60"/>
      <c r="N14" s="114">
        <v>39618</v>
      </c>
      <c r="O14" s="60">
        <v>39619</v>
      </c>
      <c r="P14" s="28"/>
      <c r="Q14" s="34"/>
      <c r="R14" s="114"/>
      <c r="S14" s="34"/>
      <c r="T14" s="36" t="s">
        <v>109</v>
      </c>
      <c r="U14" s="43">
        <f t="shared" si="0"/>
        <v>39708</v>
      </c>
    </row>
    <row r="15" spans="1:21" ht="35.25" customHeight="1">
      <c r="A15" s="42" t="s">
        <v>2</v>
      </c>
      <c r="B15" s="6" t="s">
        <v>15</v>
      </c>
      <c r="C15" s="6" t="s">
        <v>49</v>
      </c>
      <c r="D15" s="25">
        <v>39342</v>
      </c>
      <c r="E15" s="31">
        <v>39532</v>
      </c>
      <c r="F15" s="17" t="s">
        <v>100</v>
      </c>
      <c r="G15" s="61">
        <v>7</v>
      </c>
      <c r="H15" s="12"/>
      <c r="I15" s="12"/>
      <c r="J15" s="18"/>
      <c r="K15" s="60">
        <v>39562</v>
      </c>
      <c r="L15" s="56">
        <v>39582</v>
      </c>
      <c r="M15" s="60"/>
      <c r="N15" s="114"/>
      <c r="O15" s="60">
        <v>39629</v>
      </c>
      <c r="P15" s="28"/>
      <c r="Q15" s="34"/>
      <c r="R15" s="114"/>
      <c r="S15" s="34"/>
      <c r="T15" s="36">
        <v>39650</v>
      </c>
      <c r="U15" s="43">
        <f t="shared" si="0"/>
        <v>39706</v>
      </c>
    </row>
    <row r="16" spans="1:21" ht="35.25" customHeight="1">
      <c r="A16" s="40" t="s">
        <v>2</v>
      </c>
      <c r="B16" s="10" t="s">
        <v>16</v>
      </c>
      <c r="C16" s="10" t="s">
        <v>17</v>
      </c>
      <c r="D16" s="24">
        <v>39351</v>
      </c>
      <c r="E16" s="30">
        <v>39532</v>
      </c>
      <c r="F16" s="15" t="s">
        <v>91</v>
      </c>
      <c r="G16" s="13"/>
      <c r="H16" s="13"/>
      <c r="I16" s="13"/>
      <c r="J16" s="16"/>
      <c r="K16" s="119"/>
      <c r="L16" s="55"/>
      <c r="M16" s="119"/>
      <c r="N16" s="120"/>
      <c r="O16" s="119"/>
      <c r="P16" s="24"/>
      <c r="Q16" s="33"/>
      <c r="R16" s="120"/>
      <c r="S16" s="33"/>
      <c r="T16" s="27"/>
      <c r="U16" s="41" t="s">
        <v>92</v>
      </c>
    </row>
    <row r="17" spans="1:21" ht="35.25" customHeight="1">
      <c r="A17" s="42" t="s">
        <v>2</v>
      </c>
      <c r="B17" s="6" t="s">
        <v>18</v>
      </c>
      <c r="C17" s="6" t="s">
        <v>19</v>
      </c>
      <c r="D17" s="25">
        <v>39353</v>
      </c>
      <c r="E17" s="31">
        <v>39532</v>
      </c>
      <c r="F17" s="17"/>
      <c r="G17" s="61">
        <v>7</v>
      </c>
      <c r="H17" s="12"/>
      <c r="I17" s="12"/>
      <c r="J17" s="18"/>
      <c r="K17" s="60">
        <v>39569</v>
      </c>
      <c r="L17" s="56">
        <v>39582</v>
      </c>
      <c r="M17" s="60"/>
      <c r="N17" s="114"/>
      <c r="O17" s="60">
        <v>39602</v>
      </c>
      <c r="P17" s="28"/>
      <c r="Q17" s="34"/>
      <c r="R17" s="114"/>
      <c r="S17" s="34"/>
      <c r="T17" s="36">
        <v>39667</v>
      </c>
      <c r="U17" s="43">
        <f t="shared" si="0"/>
        <v>39717</v>
      </c>
    </row>
    <row r="18" spans="1:21" ht="41.25" customHeight="1">
      <c r="A18" s="42" t="s">
        <v>7</v>
      </c>
      <c r="B18" s="6" t="s">
        <v>20</v>
      </c>
      <c r="C18" s="6" t="s">
        <v>52</v>
      </c>
      <c r="D18" s="25">
        <v>39433</v>
      </c>
      <c r="E18" s="31">
        <v>39532</v>
      </c>
      <c r="F18" s="17"/>
      <c r="G18" s="12"/>
      <c r="H18" s="34" t="s">
        <v>112</v>
      </c>
      <c r="I18" s="12"/>
      <c r="J18" s="18"/>
      <c r="K18" s="60">
        <v>39566</v>
      </c>
      <c r="L18" s="56">
        <v>39582</v>
      </c>
      <c r="M18" s="60"/>
      <c r="N18" s="114"/>
      <c r="O18" s="389" t="s">
        <v>241</v>
      </c>
      <c r="P18" s="28" t="s">
        <v>240</v>
      </c>
      <c r="Q18" s="34"/>
      <c r="R18" s="114"/>
      <c r="S18" s="34">
        <v>39773</v>
      </c>
      <c r="T18" s="36"/>
      <c r="U18" s="43">
        <f t="shared" si="0"/>
        <v>39797</v>
      </c>
    </row>
    <row r="19" spans="1:21" ht="35.25" customHeight="1">
      <c r="A19" s="40" t="s">
        <v>2</v>
      </c>
      <c r="B19" s="10" t="s">
        <v>21</v>
      </c>
      <c r="C19" s="10" t="s">
        <v>76</v>
      </c>
      <c r="D19" s="97">
        <v>39325</v>
      </c>
      <c r="E19" s="30">
        <v>39532</v>
      </c>
      <c r="F19" s="15" t="s">
        <v>91</v>
      </c>
      <c r="G19" s="98"/>
      <c r="H19" s="98"/>
      <c r="I19" s="98"/>
      <c r="J19" s="99"/>
      <c r="K19" s="119"/>
      <c r="L19" s="100"/>
      <c r="M19" s="128"/>
      <c r="N19" s="123"/>
      <c r="O19" s="128"/>
      <c r="P19" s="101"/>
      <c r="Q19" s="102"/>
      <c r="R19" s="129"/>
      <c r="S19" s="102"/>
      <c r="T19" s="103"/>
      <c r="U19" s="104" t="s">
        <v>92</v>
      </c>
    </row>
    <row r="20" spans="1:21" ht="35.25" customHeight="1">
      <c r="A20" s="42" t="s">
        <v>7</v>
      </c>
      <c r="B20" s="6" t="s">
        <v>22</v>
      </c>
      <c r="C20" s="6" t="s">
        <v>66</v>
      </c>
      <c r="D20" s="25">
        <v>39330</v>
      </c>
      <c r="E20" s="31">
        <v>39532</v>
      </c>
      <c r="F20" s="17"/>
      <c r="G20" s="61" t="s">
        <v>102</v>
      </c>
      <c r="H20" s="12"/>
      <c r="I20" s="12"/>
      <c r="J20" s="18"/>
      <c r="K20" s="60">
        <v>39566</v>
      </c>
      <c r="L20" s="56">
        <v>39582</v>
      </c>
      <c r="M20" s="60"/>
      <c r="N20" s="114"/>
      <c r="O20" s="60">
        <v>39597</v>
      </c>
      <c r="P20" s="28"/>
      <c r="Q20" s="34"/>
      <c r="R20" s="114"/>
      <c r="S20" s="34"/>
      <c r="T20" s="28">
        <v>39667</v>
      </c>
      <c r="U20" s="59">
        <v>39694</v>
      </c>
    </row>
    <row r="21" spans="1:21" ht="35.25" customHeight="1">
      <c r="A21" s="40" t="s">
        <v>7</v>
      </c>
      <c r="B21" s="10" t="s">
        <v>23</v>
      </c>
      <c r="C21" s="10" t="s">
        <v>24</v>
      </c>
      <c r="D21" s="24">
        <v>39399</v>
      </c>
      <c r="E21" s="30">
        <v>39532</v>
      </c>
      <c r="F21" s="15" t="s">
        <v>91</v>
      </c>
      <c r="G21" s="13"/>
      <c r="H21" s="13"/>
      <c r="I21" s="13"/>
      <c r="J21" s="16"/>
      <c r="K21" s="119"/>
      <c r="L21" s="55"/>
      <c r="M21" s="119"/>
      <c r="N21" s="120"/>
      <c r="O21" s="119"/>
      <c r="P21" s="24"/>
      <c r="Q21" s="84"/>
      <c r="R21" s="118"/>
      <c r="S21" s="84"/>
      <c r="T21" s="105"/>
      <c r="U21" s="86" t="s">
        <v>92</v>
      </c>
    </row>
    <row r="22" spans="1:21" ht="35.25" customHeight="1">
      <c r="A22" s="40" t="s">
        <v>2</v>
      </c>
      <c r="B22" s="10" t="s">
        <v>25</v>
      </c>
      <c r="C22" s="10" t="s">
        <v>26</v>
      </c>
      <c r="D22" s="24">
        <v>39323</v>
      </c>
      <c r="E22" s="30">
        <v>39532</v>
      </c>
      <c r="F22" s="15" t="s">
        <v>91</v>
      </c>
      <c r="G22" s="13"/>
      <c r="H22" s="13"/>
      <c r="I22" s="13"/>
      <c r="J22" s="16"/>
      <c r="K22" s="119"/>
      <c r="L22" s="55"/>
      <c r="M22" s="119"/>
      <c r="N22" s="120"/>
      <c r="O22" s="119"/>
      <c r="P22" s="24"/>
      <c r="Q22" s="33"/>
      <c r="R22" s="120"/>
      <c r="S22" s="33"/>
      <c r="T22" s="27"/>
      <c r="U22" s="41" t="s">
        <v>92</v>
      </c>
    </row>
    <row r="23" spans="1:21" ht="35.25" customHeight="1">
      <c r="A23" s="42" t="s">
        <v>2</v>
      </c>
      <c r="B23" s="6" t="s">
        <v>27</v>
      </c>
      <c r="C23" s="6" t="s">
        <v>28</v>
      </c>
      <c r="D23" s="25">
        <v>39402</v>
      </c>
      <c r="E23" s="31">
        <v>39532</v>
      </c>
      <c r="F23" s="17"/>
      <c r="G23" s="61">
        <v>7</v>
      </c>
      <c r="H23" s="12"/>
      <c r="I23" s="12"/>
      <c r="J23" s="18"/>
      <c r="K23" s="60">
        <v>39541</v>
      </c>
      <c r="L23" s="56">
        <v>39582</v>
      </c>
      <c r="M23" s="60"/>
      <c r="N23" s="114"/>
      <c r="O23" s="60">
        <v>39680</v>
      </c>
      <c r="P23" s="28"/>
      <c r="Q23" s="34"/>
      <c r="R23" s="114"/>
      <c r="S23" s="34"/>
      <c r="T23" s="36">
        <v>39706</v>
      </c>
      <c r="U23" s="43">
        <f t="shared" si="0"/>
        <v>39766</v>
      </c>
    </row>
    <row r="24" spans="1:21" ht="35.25" customHeight="1">
      <c r="A24" s="42" t="s">
        <v>2</v>
      </c>
      <c r="B24" s="6" t="s">
        <v>29</v>
      </c>
      <c r="C24" s="6" t="s">
        <v>65</v>
      </c>
      <c r="D24" s="25">
        <v>39331</v>
      </c>
      <c r="E24" s="31">
        <v>39532</v>
      </c>
      <c r="F24" s="17"/>
      <c r="G24" s="61" t="s">
        <v>98</v>
      </c>
      <c r="H24" s="12"/>
      <c r="I24" s="12"/>
      <c r="J24" s="18"/>
      <c r="K24" s="60">
        <v>39561</v>
      </c>
      <c r="L24" s="56">
        <v>39582</v>
      </c>
      <c r="M24" s="60"/>
      <c r="N24" s="114"/>
      <c r="O24" s="60">
        <v>39609</v>
      </c>
      <c r="P24" s="28"/>
      <c r="Q24" s="34"/>
      <c r="R24" s="114"/>
      <c r="S24" s="34"/>
      <c r="T24" s="36">
        <v>39667</v>
      </c>
      <c r="U24" s="43">
        <f t="shared" si="0"/>
        <v>39695</v>
      </c>
    </row>
    <row r="25" spans="1:21" ht="35.25" customHeight="1">
      <c r="A25" s="88" t="s">
        <v>5</v>
      </c>
      <c r="B25" s="89" t="s">
        <v>56</v>
      </c>
      <c r="C25" s="89" t="s">
        <v>56</v>
      </c>
      <c r="D25" s="90"/>
      <c r="E25" s="91">
        <v>39532</v>
      </c>
      <c r="F25" s="531" t="s">
        <v>152</v>
      </c>
      <c r="G25" s="532"/>
      <c r="H25" s="532"/>
      <c r="I25" s="532"/>
      <c r="J25" s="533"/>
      <c r="K25" s="121"/>
      <c r="L25" s="93"/>
      <c r="M25" s="121"/>
      <c r="N25" s="122"/>
      <c r="O25" s="121"/>
      <c r="P25" s="90"/>
      <c r="Q25" s="92"/>
      <c r="R25" s="122"/>
      <c r="S25" s="92"/>
      <c r="T25" s="94"/>
      <c r="U25" s="95" t="s">
        <v>92</v>
      </c>
    </row>
    <row r="26" spans="1:21" ht="35.25" customHeight="1">
      <c r="A26" s="42" t="s">
        <v>7</v>
      </c>
      <c r="B26" s="6" t="s">
        <v>30</v>
      </c>
      <c r="C26" s="6" t="s">
        <v>31</v>
      </c>
      <c r="D26" s="25">
        <v>39433</v>
      </c>
      <c r="E26" s="31">
        <v>39532</v>
      </c>
      <c r="F26" s="17"/>
      <c r="G26" s="61">
        <v>7</v>
      </c>
      <c r="H26" s="12"/>
      <c r="I26" s="12"/>
      <c r="J26" s="18"/>
      <c r="K26" s="60">
        <v>39566</v>
      </c>
      <c r="L26" s="56">
        <v>39582</v>
      </c>
      <c r="M26" s="60"/>
      <c r="N26" s="114"/>
      <c r="O26" s="60">
        <v>39714</v>
      </c>
      <c r="P26" s="28"/>
      <c r="Q26" s="34"/>
      <c r="R26" s="114"/>
      <c r="S26" s="34"/>
      <c r="T26" s="106">
        <v>39751</v>
      </c>
      <c r="U26" s="43">
        <f t="shared" si="0"/>
        <v>39797</v>
      </c>
    </row>
    <row r="27" spans="1:21" ht="35.25" customHeight="1">
      <c r="A27" s="42" t="s">
        <v>2</v>
      </c>
      <c r="B27" s="6" t="s">
        <v>72</v>
      </c>
      <c r="C27" s="6" t="s">
        <v>32</v>
      </c>
      <c r="D27" s="25">
        <v>39298</v>
      </c>
      <c r="E27" s="31">
        <v>39532</v>
      </c>
      <c r="F27" s="17"/>
      <c r="G27" s="61">
        <v>7</v>
      </c>
      <c r="H27" s="12"/>
      <c r="I27" s="12"/>
      <c r="J27" s="18"/>
      <c r="K27" s="60">
        <v>39569</v>
      </c>
      <c r="L27" s="56">
        <v>39582</v>
      </c>
      <c r="M27" s="60"/>
      <c r="N27" s="114"/>
      <c r="O27" s="60">
        <v>39623</v>
      </c>
      <c r="P27" s="28"/>
      <c r="Q27" s="34"/>
      <c r="R27" s="114"/>
      <c r="S27" s="34"/>
      <c r="T27" s="36">
        <v>39650</v>
      </c>
      <c r="U27" s="43">
        <f t="shared" si="0"/>
        <v>39662</v>
      </c>
    </row>
    <row r="28" spans="1:21" ht="66" customHeight="1">
      <c r="A28" s="42" t="s">
        <v>7</v>
      </c>
      <c r="B28" s="6" t="s">
        <v>53</v>
      </c>
      <c r="C28" s="6" t="s">
        <v>64</v>
      </c>
      <c r="D28" s="25">
        <v>39364</v>
      </c>
      <c r="E28" s="31">
        <v>39532</v>
      </c>
      <c r="F28" s="17"/>
      <c r="G28" s="12"/>
      <c r="H28" s="34" t="s">
        <v>103</v>
      </c>
      <c r="I28" s="12"/>
      <c r="J28" s="18"/>
      <c r="K28" s="60">
        <v>39566</v>
      </c>
      <c r="L28" s="56">
        <v>39582</v>
      </c>
      <c r="M28" s="60"/>
      <c r="N28" s="114"/>
      <c r="O28" s="60" t="s">
        <v>223</v>
      </c>
      <c r="P28" s="28"/>
      <c r="Q28" s="34" t="s">
        <v>224</v>
      </c>
      <c r="R28" s="114"/>
      <c r="S28" s="34"/>
      <c r="T28" s="28"/>
      <c r="U28" s="43">
        <f t="shared" si="0"/>
        <v>39728</v>
      </c>
    </row>
    <row r="29" spans="1:21" ht="35.25" customHeight="1">
      <c r="A29" s="88" t="s">
        <v>5</v>
      </c>
      <c r="B29" s="89" t="s">
        <v>61</v>
      </c>
      <c r="C29" s="89" t="s">
        <v>51</v>
      </c>
      <c r="D29" s="90"/>
      <c r="E29" s="91">
        <v>39532</v>
      </c>
      <c r="F29" s="531" t="s">
        <v>152</v>
      </c>
      <c r="G29" s="532"/>
      <c r="H29" s="532"/>
      <c r="I29" s="532"/>
      <c r="J29" s="533"/>
      <c r="K29" s="121"/>
      <c r="L29" s="93"/>
      <c r="M29" s="121"/>
      <c r="N29" s="122"/>
      <c r="O29" s="121"/>
      <c r="P29" s="90"/>
      <c r="Q29" s="92"/>
      <c r="R29" s="122"/>
      <c r="S29" s="92"/>
      <c r="T29" s="107"/>
      <c r="U29" s="95" t="s">
        <v>92</v>
      </c>
    </row>
    <row r="30" spans="1:21" ht="35.25" customHeight="1">
      <c r="A30" s="42" t="s">
        <v>2</v>
      </c>
      <c r="B30" s="6" t="s">
        <v>33</v>
      </c>
      <c r="C30" s="6" t="s">
        <v>63</v>
      </c>
      <c r="D30" s="25">
        <v>39352</v>
      </c>
      <c r="E30" s="31">
        <v>39532</v>
      </c>
      <c r="F30" s="17"/>
      <c r="G30" s="61">
        <v>7</v>
      </c>
      <c r="H30" s="12"/>
      <c r="I30" s="12"/>
      <c r="J30" s="18"/>
      <c r="K30" s="60">
        <v>39546</v>
      </c>
      <c r="L30" s="56">
        <v>39582</v>
      </c>
      <c r="M30" s="60"/>
      <c r="N30" s="114"/>
      <c r="O30" s="60">
        <v>39625</v>
      </c>
      <c r="P30" s="28"/>
      <c r="Q30" s="34"/>
      <c r="R30" s="114"/>
      <c r="S30" s="34"/>
      <c r="T30" s="36">
        <v>39667</v>
      </c>
      <c r="U30" s="43">
        <f t="shared" si="0"/>
        <v>39716</v>
      </c>
    </row>
    <row r="31" spans="1:21" ht="35.25" customHeight="1">
      <c r="A31" s="45" t="s">
        <v>7</v>
      </c>
      <c r="B31" s="11" t="s">
        <v>34</v>
      </c>
      <c r="C31" s="11" t="s">
        <v>35</v>
      </c>
      <c r="D31" s="26">
        <v>39421</v>
      </c>
      <c r="E31" s="32">
        <v>39532</v>
      </c>
      <c r="F31" s="19"/>
      <c r="G31" s="61" t="s">
        <v>104</v>
      </c>
      <c r="H31" s="14"/>
      <c r="I31" s="14"/>
      <c r="J31" s="20"/>
      <c r="K31" s="124">
        <v>39563</v>
      </c>
      <c r="L31" s="57">
        <v>39582</v>
      </c>
      <c r="M31" s="124"/>
      <c r="N31" s="125"/>
      <c r="O31" s="124"/>
      <c r="P31" s="26"/>
      <c r="Q31" s="35"/>
      <c r="R31" s="125"/>
      <c r="S31" s="35"/>
      <c r="T31" s="29">
        <v>39706</v>
      </c>
      <c r="U31" s="46">
        <f t="shared" si="0"/>
        <v>39785</v>
      </c>
    </row>
    <row r="32" spans="1:21" ht="35.25" customHeight="1">
      <c r="A32" s="40" t="s">
        <v>7</v>
      </c>
      <c r="B32" s="10" t="s">
        <v>36</v>
      </c>
      <c r="C32" s="10" t="s">
        <v>75</v>
      </c>
      <c r="D32" s="24">
        <v>39379</v>
      </c>
      <c r="E32" s="30">
        <v>39532</v>
      </c>
      <c r="F32" s="15" t="s">
        <v>91</v>
      </c>
      <c r="G32" s="13"/>
      <c r="H32" s="13"/>
      <c r="I32" s="13"/>
      <c r="J32" s="16"/>
      <c r="K32" s="119"/>
      <c r="L32" s="55"/>
      <c r="M32" s="119"/>
      <c r="N32" s="120"/>
      <c r="O32" s="119"/>
      <c r="P32" s="24"/>
      <c r="Q32" s="33"/>
      <c r="R32" s="120"/>
      <c r="S32" s="33"/>
      <c r="T32" s="27"/>
      <c r="U32" s="41" t="s">
        <v>92</v>
      </c>
    </row>
    <row r="33" spans="1:21" ht="48" customHeight="1">
      <c r="A33" s="42" t="s">
        <v>7</v>
      </c>
      <c r="B33" s="6" t="s">
        <v>54</v>
      </c>
      <c r="C33" s="6" t="s">
        <v>37</v>
      </c>
      <c r="D33" s="25">
        <v>39385</v>
      </c>
      <c r="E33" s="31">
        <v>39532</v>
      </c>
      <c r="F33" s="17"/>
      <c r="G33" s="12"/>
      <c r="H33" s="34" t="s">
        <v>101</v>
      </c>
      <c r="I33" s="12"/>
      <c r="J33" s="18"/>
      <c r="K33" s="60">
        <v>39562</v>
      </c>
      <c r="L33" s="56">
        <v>39582</v>
      </c>
      <c r="M33" s="60"/>
      <c r="N33" s="114"/>
      <c r="O33" s="60"/>
      <c r="P33" s="28" t="s">
        <v>127</v>
      </c>
      <c r="Q33" s="34"/>
      <c r="R33" s="114"/>
      <c r="S33" s="34">
        <v>39773</v>
      </c>
      <c r="T33" s="28"/>
      <c r="U33" s="43">
        <f t="shared" si="0"/>
        <v>39749</v>
      </c>
    </row>
    <row r="34" spans="1:21" ht="61.5" customHeight="1">
      <c r="A34" s="42" t="s">
        <v>7</v>
      </c>
      <c r="B34" s="6" t="s">
        <v>55</v>
      </c>
      <c r="C34" s="6" t="s">
        <v>40</v>
      </c>
      <c r="D34" s="25">
        <v>39420</v>
      </c>
      <c r="E34" s="31">
        <v>39532</v>
      </c>
      <c r="F34" s="17"/>
      <c r="G34" s="61" t="s">
        <v>113</v>
      </c>
      <c r="H34" s="12"/>
      <c r="I34" s="12"/>
      <c r="J34" s="18"/>
      <c r="K34" s="60">
        <v>39568</v>
      </c>
      <c r="L34" s="56">
        <v>39582</v>
      </c>
      <c r="M34" s="60"/>
      <c r="N34" s="114"/>
      <c r="O34" s="60"/>
      <c r="P34" s="28"/>
      <c r="Q34" s="34" t="s">
        <v>128</v>
      </c>
      <c r="R34" s="114"/>
      <c r="S34" s="34">
        <v>39772</v>
      </c>
      <c r="T34" s="36"/>
      <c r="U34" s="43">
        <f t="shared" si="0"/>
        <v>39784</v>
      </c>
    </row>
    <row r="35" spans="1:21" ht="35.25" customHeight="1">
      <c r="A35" s="88" t="s">
        <v>5</v>
      </c>
      <c r="B35" s="89" t="s">
        <v>38</v>
      </c>
      <c r="C35" s="89" t="s">
        <v>39</v>
      </c>
      <c r="D35" s="90"/>
      <c r="E35" s="91">
        <v>39532</v>
      </c>
      <c r="F35" s="531" t="s">
        <v>152</v>
      </c>
      <c r="G35" s="532"/>
      <c r="H35" s="532"/>
      <c r="I35" s="532"/>
      <c r="J35" s="533"/>
      <c r="K35" s="121"/>
      <c r="L35" s="93"/>
      <c r="M35" s="121"/>
      <c r="N35" s="122"/>
      <c r="O35" s="121"/>
      <c r="P35" s="90"/>
      <c r="Q35" s="92"/>
      <c r="R35" s="122"/>
      <c r="S35" s="92"/>
      <c r="T35" s="94"/>
      <c r="U35" s="95" t="s">
        <v>92</v>
      </c>
    </row>
    <row r="36" spans="1:21" ht="35.25" customHeight="1">
      <c r="A36" s="42" t="s">
        <v>7</v>
      </c>
      <c r="B36" s="6" t="s">
        <v>41</v>
      </c>
      <c r="C36" s="6" t="s">
        <v>50</v>
      </c>
      <c r="D36" s="25">
        <v>39364</v>
      </c>
      <c r="E36" s="31">
        <v>39532</v>
      </c>
      <c r="F36" s="17"/>
      <c r="G36" s="12"/>
      <c r="H36" s="34" t="s">
        <v>102</v>
      </c>
      <c r="I36" s="12"/>
      <c r="J36" s="18"/>
      <c r="K36" s="60">
        <v>39566</v>
      </c>
      <c r="L36" s="56">
        <v>39582</v>
      </c>
      <c r="M36" s="60"/>
      <c r="N36" s="114"/>
      <c r="O36" s="60">
        <v>39702</v>
      </c>
      <c r="P36" s="28"/>
      <c r="Q36" s="34"/>
      <c r="R36" s="114"/>
      <c r="S36" s="34"/>
      <c r="T36" s="36">
        <v>39758</v>
      </c>
      <c r="U36" s="43">
        <f t="shared" si="0"/>
        <v>39728</v>
      </c>
    </row>
    <row r="37" spans="1:21" ht="35.25" customHeight="1">
      <c r="A37" s="40" t="s">
        <v>2</v>
      </c>
      <c r="B37" s="10" t="s">
        <v>42</v>
      </c>
      <c r="C37" s="10" t="s">
        <v>62</v>
      </c>
      <c r="D37" s="24">
        <v>39336</v>
      </c>
      <c r="E37" s="30">
        <v>39532</v>
      </c>
      <c r="F37" s="15"/>
      <c r="G37" s="13"/>
      <c r="H37" s="13"/>
      <c r="I37" s="13"/>
      <c r="J37" s="16" t="s">
        <v>91</v>
      </c>
      <c r="K37" s="119"/>
      <c r="L37" s="55"/>
      <c r="M37" s="119"/>
      <c r="N37" s="120"/>
      <c r="O37" s="119"/>
      <c r="P37" s="24"/>
      <c r="Q37" s="33"/>
      <c r="R37" s="120"/>
      <c r="S37" s="33"/>
      <c r="T37" s="27"/>
      <c r="U37" s="41" t="s">
        <v>92</v>
      </c>
    </row>
    <row r="38" spans="1:21" ht="35.25" customHeight="1">
      <c r="A38" s="40" t="s">
        <v>2</v>
      </c>
      <c r="B38" s="10" t="s">
        <v>43</v>
      </c>
      <c r="C38" s="10" t="s">
        <v>44</v>
      </c>
      <c r="D38" s="24">
        <v>39332</v>
      </c>
      <c r="E38" s="30">
        <v>39532</v>
      </c>
      <c r="F38" s="15" t="s">
        <v>91</v>
      </c>
      <c r="G38" s="13"/>
      <c r="H38" s="13"/>
      <c r="I38" s="13"/>
      <c r="J38" s="16"/>
      <c r="K38" s="119"/>
      <c r="L38" s="55"/>
      <c r="M38" s="119"/>
      <c r="N38" s="120"/>
      <c r="O38" s="119"/>
      <c r="P38" s="24"/>
      <c r="Q38" s="33"/>
      <c r="R38" s="120"/>
      <c r="S38" s="33"/>
      <c r="T38" s="27"/>
      <c r="U38" s="41" t="s">
        <v>92</v>
      </c>
    </row>
    <row r="39" spans="1:21" ht="35.25" customHeight="1">
      <c r="A39" s="40" t="s">
        <v>7</v>
      </c>
      <c r="B39" s="10" t="s">
        <v>45</v>
      </c>
      <c r="C39" s="10" t="s">
        <v>46</v>
      </c>
      <c r="D39" s="24">
        <v>39401</v>
      </c>
      <c r="E39" s="30">
        <v>39532</v>
      </c>
      <c r="F39" s="15" t="s">
        <v>91</v>
      </c>
      <c r="G39" s="13"/>
      <c r="H39" s="13"/>
      <c r="I39" s="13"/>
      <c r="J39" s="16"/>
      <c r="K39" s="119"/>
      <c r="L39" s="55"/>
      <c r="M39" s="119"/>
      <c r="N39" s="120"/>
      <c r="O39" s="119"/>
      <c r="P39" s="24"/>
      <c r="Q39" s="33"/>
      <c r="R39" s="120"/>
      <c r="S39" s="33"/>
      <c r="T39" s="27"/>
      <c r="U39" s="41" t="s">
        <v>92</v>
      </c>
    </row>
    <row r="40" spans="1:21" ht="52.5" customHeight="1" thickBot="1">
      <c r="A40" s="47" t="s">
        <v>7</v>
      </c>
      <c r="B40" s="48" t="s">
        <v>47</v>
      </c>
      <c r="C40" s="48" t="s">
        <v>48</v>
      </c>
      <c r="D40" s="49">
        <v>39405</v>
      </c>
      <c r="E40" s="50">
        <v>39532</v>
      </c>
      <c r="F40" s="21"/>
      <c r="G40" s="22"/>
      <c r="H40" s="53" t="s">
        <v>101</v>
      </c>
      <c r="I40" s="22"/>
      <c r="J40" s="23"/>
      <c r="K40" s="115">
        <v>39566</v>
      </c>
      <c r="L40" s="58">
        <v>39582</v>
      </c>
      <c r="M40" s="115"/>
      <c r="N40" s="116"/>
      <c r="O40" s="115"/>
      <c r="P40" s="53"/>
      <c r="Q40" s="51" t="s">
        <v>129</v>
      </c>
      <c r="R40" s="116"/>
      <c r="S40" s="51">
        <v>40138</v>
      </c>
      <c r="T40" s="52"/>
      <c r="U40" s="54">
        <f t="shared" si="0"/>
        <v>39769</v>
      </c>
    </row>
    <row r="41" spans="2:21" ht="28.5" customHeight="1">
      <c r="B41" s="464" t="s">
        <v>222</v>
      </c>
      <c r="C41" s="464"/>
      <c r="D41" s="464"/>
      <c r="E41" s="464"/>
      <c r="F41" s="2"/>
      <c r="G41" s="2"/>
      <c r="H41" s="2"/>
      <c r="I41" s="2"/>
      <c r="J41" s="537" t="s">
        <v>242</v>
      </c>
      <c r="K41" s="537"/>
      <c r="L41" s="537"/>
      <c r="M41" s="537"/>
      <c r="N41" s="537"/>
      <c r="O41" s="72"/>
      <c r="P41" s="72"/>
      <c r="Q41" s="2"/>
      <c r="R41" s="2"/>
      <c r="S41" s="2"/>
      <c r="T41" s="2"/>
      <c r="U41" s="7"/>
    </row>
    <row r="42" spans="1:2" ht="15">
      <c r="A42" s="8"/>
      <c r="B42" s="8"/>
    </row>
  </sheetData>
  <sheetProtection/>
  <mergeCells count="20">
    <mergeCell ref="F1:J1"/>
    <mergeCell ref="U1:U2"/>
    <mergeCell ref="S1:S2"/>
    <mergeCell ref="F10:J10"/>
    <mergeCell ref="F25:J25"/>
    <mergeCell ref="A1:A2"/>
    <mergeCell ref="B1:B2"/>
    <mergeCell ref="C1:C2"/>
    <mergeCell ref="D1:D2"/>
    <mergeCell ref="E1:E2"/>
    <mergeCell ref="B41:E41"/>
    <mergeCell ref="M1:N1"/>
    <mergeCell ref="O1:R1"/>
    <mergeCell ref="T1:T2"/>
    <mergeCell ref="O13:R13"/>
    <mergeCell ref="F29:J29"/>
    <mergeCell ref="F35:J35"/>
    <mergeCell ref="K1:K2"/>
    <mergeCell ref="L1:L2"/>
    <mergeCell ref="J41:N41"/>
  </mergeCells>
  <printOptions horizontalCentered="1"/>
  <pageMargins left="0.25" right="0.25" top="0.75" bottom="0.5" header="0.25" footer="0.25"/>
  <pageSetup horizontalDpi="600" verticalDpi="600" orientation="landscape" scale="32" r:id="rId1"/>
  <headerFooter alignWithMargins="0">
    <oddHeader>&amp;C&amp;"Arial,Bold"&amp;18 2009 Indicator 9 Data
ITEIP Local Lead Agency SPP/APR 
FFY 06 Findings of Noncompliance Identification and Correction Report
Data Period:  October 1, 2006 - September 30, 2007
Data Collection Period:  July, August, September, 2007
</oddHeader>
    <oddFooter>&amp;L&amp;12
&amp;Z&amp;F\&amp;A
&amp;R&amp;12Updated: 12/28/2010
Printed: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woodsdm</dc:creator>
  <cp:keywords/>
  <dc:description/>
  <cp:lastModifiedBy>Anne Lucas</cp:lastModifiedBy>
  <cp:lastPrinted>2011-02-02T00:45:20Z</cp:lastPrinted>
  <dcterms:created xsi:type="dcterms:W3CDTF">2003-07-17T21:44:46Z</dcterms:created>
  <dcterms:modified xsi:type="dcterms:W3CDTF">2012-06-01T19:49:36Z</dcterms:modified>
  <cp:category/>
  <cp:version/>
  <cp:contentType/>
  <cp:contentStatus/>
</cp:coreProperties>
</file>